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qlserver\users\nwise\desktop\Holganix\"/>
    </mc:Choice>
  </mc:AlternateContent>
  <bookViews>
    <workbookView xWindow="360" yWindow="330" windowWidth="14175" windowHeight="5160" activeTab="6"/>
  </bookViews>
  <sheets>
    <sheet name="Fall Pre-work" sheetId="5" r:id="rId1"/>
    <sheet name="Pre-work" sheetId="4" r:id="rId2"/>
    <sheet name="Monthly Goals" sheetId="1" r:id="rId3"/>
    <sheet name="Low Hanging Fruit" sheetId="7" r:id="rId4"/>
    <sheet name="Golden Streets" sheetId="8" r:id="rId5"/>
    <sheet name="Direct Mail" sheetId="9" r:id="rId6"/>
    <sheet name="Fall Campaigns" sheetId="2" r:id="rId7"/>
  </sheets>
  <definedNames>
    <definedName name="_xlnm.Print_Area" localSheetId="2">'Monthly Goals'!$A$1:$M$40</definedName>
  </definedNames>
  <calcPr calcId="152511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5" i="2"/>
  <c r="B4" i="1"/>
  <c r="D10" i="4" l="1"/>
  <c r="D6" i="4"/>
  <c r="G8" i="5"/>
  <c r="D8" i="4"/>
  <c r="J9" i="9" l="1"/>
  <c r="J10" i="9"/>
  <c r="J11" i="9"/>
  <c r="J12" i="9"/>
  <c r="J13" i="9"/>
  <c r="J8" i="9"/>
  <c r="H9" i="7"/>
  <c r="L7" i="7"/>
  <c r="C9" i="7"/>
  <c r="C8" i="7"/>
  <c r="C7" i="7"/>
  <c r="C6" i="2" s="1"/>
  <c r="C6" i="7"/>
  <c r="C5" i="2" s="1"/>
  <c r="G9" i="5"/>
  <c r="D19" i="4" s="1"/>
  <c r="D20" i="4" s="1"/>
  <c r="G12" i="2"/>
  <c r="G13" i="2"/>
  <c r="G9" i="2"/>
  <c r="G10" i="2"/>
  <c r="G8" i="2"/>
  <c r="C15" i="2"/>
  <c r="B15" i="2"/>
  <c r="C13" i="2"/>
  <c r="C14" i="2"/>
  <c r="C8" i="2"/>
  <c r="C9" i="2"/>
  <c r="C10" i="2"/>
  <c r="B6" i="2"/>
  <c r="B14" i="2"/>
  <c r="B12" i="2"/>
  <c r="B13" i="2"/>
  <c r="B11" i="2"/>
  <c r="B9" i="2"/>
  <c r="B10" i="2"/>
  <c r="B8" i="2"/>
  <c r="B7" i="2"/>
  <c r="B5" i="2"/>
  <c r="H12" i="9"/>
  <c r="G15" i="2" s="1"/>
  <c r="C12" i="9"/>
  <c r="H13" i="9"/>
  <c r="G16" i="2" s="1"/>
  <c r="C13" i="9"/>
  <c r="H11" i="9"/>
  <c r="G14" i="2" s="1"/>
  <c r="C11" i="9"/>
  <c r="H10" i="9"/>
  <c r="C10" i="9"/>
  <c r="H9" i="9"/>
  <c r="C9" i="9"/>
  <c r="C12" i="2" s="1"/>
  <c r="H8" i="9"/>
  <c r="G11" i="2" s="1"/>
  <c r="C8" i="9"/>
  <c r="C11" i="2" s="1"/>
  <c r="I14" i="8"/>
  <c r="I13" i="8"/>
  <c r="C13" i="8"/>
  <c r="I12" i="8"/>
  <c r="C12" i="8"/>
  <c r="I11" i="8"/>
  <c r="C11" i="8"/>
  <c r="J9" i="7"/>
  <c r="L9" i="7" s="1"/>
  <c r="J8" i="7"/>
  <c r="G7" i="2" s="1"/>
  <c r="C7" i="2"/>
  <c r="J7" i="7"/>
  <c r="G6" i="2" s="1"/>
  <c r="J6" i="7"/>
  <c r="G5" i="2" s="1"/>
  <c r="B6" i="1" l="1"/>
  <c r="B7" i="1"/>
  <c r="B5" i="1"/>
  <c r="D13" i="9"/>
  <c r="E13" i="9" s="1"/>
  <c r="L8" i="7"/>
  <c r="H14" i="9"/>
  <c r="C16" i="2"/>
  <c r="L6" i="7"/>
  <c r="D8" i="7"/>
  <c r="E8" i="7" s="1"/>
  <c r="D9" i="7"/>
  <c r="E9" i="7" s="1"/>
  <c r="G17" i="2"/>
  <c r="C10" i="7"/>
  <c r="J10" i="7"/>
  <c r="L10" i="7" s="1"/>
  <c r="C14" i="9"/>
  <c r="J15" i="9" s="1"/>
  <c r="C14" i="8"/>
  <c r="K14" i="8" s="1"/>
  <c r="E5" i="2" l="1"/>
  <c r="E8" i="2"/>
  <c r="E15" i="2"/>
  <c r="D6" i="7"/>
  <c r="E6" i="7" s="1"/>
  <c r="D11" i="9"/>
  <c r="E11" i="9" s="1"/>
  <c r="D12" i="8"/>
  <c r="E12" i="8" s="1"/>
  <c r="E9" i="2"/>
  <c r="E14" i="2"/>
  <c r="E7" i="2"/>
  <c r="D11" i="8"/>
  <c r="E11" i="8" s="1"/>
  <c r="E12" i="2"/>
  <c r="E10" i="2"/>
  <c r="E16" i="2"/>
  <c r="D13" i="8"/>
  <c r="E13" i="8" s="1"/>
  <c r="E11" i="2"/>
  <c r="D10" i="9"/>
  <c r="E10" i="9" s="1"/>
  <c r="E6" i="2"/>
  <c r="D12" i="9"/>
  <c r="E12" i="9" s="1"/>
  <c r="C22" i="4"/>
  <c r="D8" i="9"/>
  <c r="E8" i="9" s="1"/>
  <c r="E13" i="2"/>
  <c r="D7" i="7"/>
  <c r="E7" i="7" s="1"/>
  <c r="D9" i="9"/>
  <c r="E9" i="9" s="1"/>
  <c r="L12" i="7"/>
  <c r="E14" i="9" l="1"/>
  <c r="E17" i="2"/>
  <c r="E10" i="7"/>
  <c r="E14" i="8"/>
  <c r="L32" i="1"/>
  <c r="L31" i="1"/>
  <c r="L27" i="1"/>
  <c r="L26" i="1"/>
  <c r="L22" i="1"/>
  <c r="L21" i="1"/>
  <c r="L17" i="1"/>
  <c r="L16" i="1"/>
  <c r="L36" i="1" s="1"/>
  <c r="K27" i="1"/>
  <c r="K22" i="1"/>
  <c r="C12" i="4" l="1"/>
  <c r="M26" i="1"/>
  <c r="E26" i="1" s="1"/>
  <c r="E27" i="1" s="1"/>
  <c r="M31" i="1"/>
  <c r="M21" i="1"/>
  <c r="M16" i="1"/>
  <c r="K16" i="1" s="1"/>
  <c r="L37" i="1"/>
  <c r="C17" i="2"/>
  <c r="J17" i="2" s="1"/>
  <c r="M36" i="1" l="1"/>
  <c r="C26" i="1"/>
  <c r="C27" i="1" s="1"/>
  <c r="G26" i="1"/>
  <c r="G27" i="1" s="1"/>
  <c r="M32" i="1"/>
  <c r="C31" i="1"/>
  <c r="C32" i="1" s="1"/>
  <c r="I26" i="1"/>
  <c r="I27" i="1" s="1"/>
  <c r="M27" i="1"/>
  <c r="I21" i="1"/>
  <c r="I22" i="1" s="1"/>
  <c r="M22" i="1"/>
  <c r="G21" i="1"/>
  <c r="G22" i="1" s="1"/>
  <c r="C21" i="1"/>
  <c r="C22" i="1" s="1"/>
  <c r="E21" i="1"/>
  <c r="E22" i="1" s="1"/>
  <c r="K31" i="1"/>
  <c r="K32" i="1" s="1"/>
  <c r="I31" i="1"/>
  <c r="I32" i="1" s="1"/>
  <c r="E31" i="1"/>
  <c r="E32" i="1" s="1"/>
  <c r="G31" i="1"/>
  <c r="G32" i="1" s="1"/>
  <c r="G16" i="1" l="1"/>
  <c r="G17" i="1" s="1"/>
  <c r="I16" i="1"/>
  <c r="I17" i="1" s="1"/>
  <c r="K17" i="1"/>
  <c r="M17" i="1"/>
  <c r="M37" i="1" s="1"/>
  <c r="C16" i="1"/>
  <c r="C17" i="1" s="1"/>
  <c r="E16" i="1"/>
  <c r="E17" i="1" s="1"/>
</calcChain>
</file>

<file path=xl/sharedStrings.xml><?xml version="1.0" encoding="utf-8"?>
<sst xmlns="http://schemas.openxmlformats.org/spreadsheetml/2006/main" count="193" uniqueCount="102">
  <si>
    <t>Week 1</t>
  </si>
  <si>
    <t>Week 2</t>
  </si>
  <si>
    <t>Week 3</t>
  </si>
  <si>
    <t>Week 4</t>
  </si>
  <si>
    <t>Week 5</t>
  </si>
  <si>
    <t>Month Total</t>
  </si>
  <si>
    <t>Actual</t>
  </si>
  <si>
    <t>Goal</t>
  </si>
  <si>
    <t>Monthly/Weekly Sales Goals</t>
  </si>
  <si>
    <t>Annual Revenue/Customer</t>
  </si>
  <si>
    <t>Campaign</t>
  </si>
  <si>
    <t># of Prospects in Campaign</t>
  </si>
  <si>
    <t>Campaign Goal</t>
  </si>
  <si>
    <t>Rev per sale</t>
  </si>
  <si>
    <t>Rev per campaign</t>
  </si>
  <si>
    <t>Cancel Customers</t>
  </si>
  <si>
    <t>Open Estimates</t>
  </si>
  <si>
    <t>Measured Properties</t>
  </si>
  <si>
    <t>ValPak</t>
  </si>
  <si>
    <t>Invitation</t>
  </si>
  <si>
    <t>Frisbee</t>
  </si>
  <si>
    <t>Postcard</t>
  </si>
  <si>
    <t>Neighborhood 1</t>
  </si>
  <si>
    <t>Neighborhood 2</t>
  </si>
  <si>
    <t>Neighborhood 3</t>
  </si>
  <si>
    <t>Postage</t>
  </si>
  <si>
    <t>Fill in the yellow blocks and the rest will be filled in for you!</t>
  </si>
  <si>
    <t>Material Costs</t>
  </si>
  <si>
    <t>Total Campaign Cost</t>
  </si>
  <si>
    <t>Call center Cost</t>
  </si>
  <si>
    <t xml:space="preserve">*** Fill in the number of prospects in each campaign and your revenue per sale in each campaign.  </t>
  </si>
  <si>
    <t>***Then assign a campaign to each week to give you action items to hit your goal</t>
  </si>
  <si>
    <t>Other Services</t>
  </si>
  <si>
    <t>August</t>
  </si>
  <si>
    <t>September</t>
  </si>
  <si>
    <t>October</t>
  </si>
  <si>
    <t>New Revenue Needed</t>
  </si>
  <si>
    <t>November</t>
  </si>
  <si>
    <t>* All of these numbers auto-populate from numbers on the previous page</t>
  </si>
  <si>
    <t xml:space="preserve">Fall Campaigns, Actions &amp; Goals </t>
  </si>
  <si>
    <t>Fall Total</t>
  </si>
  <si>
    <t>Treatable turf or lot size?</t>
  </si>
  <si>
    <t>How many applications are in your standard program?</t>
  </si>
  <si>
    <t>How many applications are left in your program from September-December?</t>
  </si>
  <si>
    <t>What is the cost of a fertilier application visit for your average size lawn?</t>
  </si>
  <si>
    <t xml:space="preserve">What is your average lawn size?  </t>
  </si>
  <si>
    <t>Low Hanging Fruit</t>
  </si>
  <si>
    <r>
      <t>•</t>
    </r>
    <r>
      <rPr>
        <sz val="14"/>
        <color indexed="60"/>
        <rFont val="Cambria"/>
        <family val="1"/>
      </rPr>
      <t>People who already know who you are 2x more likely to buy from you</t>
    </r>
  </si>
  <si>
    <r>
      <t>•</t>
    </r>
    <r>
      <rPr>
        <sz val="14"/>
        <color indexed="60"/>
        <rFont val="Cambria"/>
        <family val="1"/>
      </rPr>
      <t>Cancels, Other Services, Request Estimate</t>
    </r>
  </si>
  <si>
    <t>Additional Costs</t>
  </si>
  <si>
    <t xml:space="preserve">Referral Program </t>
  </si>
  <si>
    <t>Cost/Sale</t>
  </si>
  <si>
    <t>Golden Streets</t>
  </si>
  <si>
    <t>Think outside of the box!  How can I make personal relationships and gain referrals and be part of the bus stop marketing in these 3-5 neighborhoods</t>
  </si>
  <si>
    <t>Prepay Offer</t>
  </si>
  <si>
    <t>Number of Touches</t>
  </si>
  <si>
    <t>Direct Mail</t>
  </si>
  <si>
    <r>
      <t>•</t>
    </r>
    <r>
      <rPr>
        <sz val="14"/>
        <color indexed="60"/>
        <rFont val="Cambria"/>
        <family val="1"/>
      </rPr>
      <t>2 Schools of Thought – Personalized vs Generic</t>
    </r>
  </si>
  <si>
    <r>
      <t>•</t>
    </r>
    <r>
      <rPr>
        <sz val="14"/>
        <color indexed="60"/>
        <rFont val="Cambria"/>
        <family val="1"/>
      </rPr>
      <t>Every Door Direct Mail - $0.25</t>
    </r>
  </si>
  <si>
    <t>Augst Postcard (EDDM)</t>
  </si>
  <si>
    <t>Late August Postcard</t>
  </si>
  <si>
    <t>Early September Postcard</t>
  </si>
  <si>
    <t>Late September Postcard</t>
  </si>
  <si>
    <t>Totals</t>
  </si>
  <si>
    <t>Cost / sale</t>
  </si>
  <si>
    <t>TT</t>
  </si>
  <si>
    <t>What is the cost of aration and seeding for your average size lawn?</t>
  </si>
  <si>
    <t>Revenue Per new fall program  sold</t>
  </si>
  <si>
    <t>OR</t>
  </si>
  <si>
    <t>What is your revenue goal for the fall?</t>
  </si>
  <si>
    <t xml:space="preserve">You will need </t>
  </si>
  <si>
    <t>Revenue per new fall customer</t>
  </si>
  <si>
    <t xml:space="preserve">Don't forget to upsell current customers aeration and seeding!  </t>
  </si>
  <si>
    <t>July 30-5</t>
  </si>
  <si>
    <t>Aug 6-12</t>
  </si>
  <si>
    <t>Aug 13-19</t>
  </si>
  <si>
    <t>Aug 20-26</t>
  </si>
  <si>
    <t>Aug 27-Sep 2</t>
  </si>
  <si>
    <t>July 30- Sep 2</t>
  </si>
  <si>
    <t>Sep 3 - 9</t>
  </si>
  <si>
    <t>Sept 10-16</t>
  </si>
  <si>
    <t>Sept 17-23</t>
  </si>
  <si>
    <t>Sept 24-30</t>
  </si>
  <si>
    <t>Oct 1-7</t>
  </si>
  <si>
    <t>Oct 8-14</t>
  </si>
  <si>
    <t>Oct 15 - 21</t>
  </si>
  <si>
    <t>Oct 22-28</t>
  </si>
  <si>
    <t>Oct 29 - Nov 4</t>
  </si>
  <si>
    <t>Nov 5 - 11</t>
  </si>
  <si>
    <t>Nov 12- 18</t>
  </si>
  <si>
    <t>Nov 19-25</t>
  </si>
  <si>
    <t>Nov 26 - Dec 2</t>
  </si>
  <si>
    <t>Oct 29 - Dec 2</t>
  </si>
  <si>
    <t>Oct 1-Oct. 28</t>
  </si>
  <si>
    <t>Sept 3- 30</t>
  </si>
  <si>
    <t>2017  Fall Goals and Timeline</t>
  </si>
  <si>
    <t xml:space="preserve">  2017 Fall Goals</t>
  </si>
  <si>
    <t>2017 Current  Revenue</t>
  </si>
  <si>
    <t>2017 Current Customers</t>
  </si>
  <si>
    <t>2017 Revenue Goal</t>
  </si>
  <si>
    <t>2017  New Customers Needed this fall</t>
  </si>
  <si>
    <t xml:space="preserve">Revenue per New fall Customer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</si>
</sst>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28"/>
      <color rgb="FF8BAA00"/>
      <name val="Cambria"/>
      <family val="1"/>
    </font>
    <font>
      <sz val="14"/>
      <color theme="1"/>
      <name val="Arial"/>
      <family val="2"/>
    </font>
    <font>
      <sz val="14"/>
      <color indexed="60"/>
      <name val="Cambria"/>
      <family val="1"/>
    </font>
    <font>
      <b/>
      <sz val="26"/>
      <color rgb="FF8BAA00"/>
      <name val="Cambria"/>
      <family val="1"/>
    </font>
    <font>
      <sz val="14"/>
      <color rgb="FF4D3E2F"/>
      <name val="Cambria"/>
      <family val="1"/>
    </font>
    <font>
      <b/>
      <sz val="54"/>
      <color rgb="FF8BAA00"/>
      <name val="Cambria"/>
      <family val="1"/>
    </font>
    <font>
      <b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7">
    <xf numFmtId="0" fontId="0" fillId="0" borderId="0" xfId="0"/>
    <xf numFmtId="3" fontId="0" fillId="0" borderId="0" xfId="0" applyNumberFormat="1"/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2" borderId="2" xfId="0" applyFill="1" applyBorder="1" applyAlignment="1">
      <alignment horizontal="center" wrapText="1"/>
    </xf>
    <xf numFmtId="44" fontId="0" fillId="0" borderId="3" xfId="0" applyNumberFormat="1" applyBorder="1"/>
    <xf numFmtId="44" fontId="0" fillId="2" borderId="4" xfId="0" applyNumberForma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5" fontId="0" fillId="0" borderId="0" xfId="0" applyNumberFormat="1" applyAlignment="1">
      <alignment horizontal="center"/>
    </xf>
    <xf numFmtId="0" fontId="6" fillId="0" borderId="0" xfId="0" applyFont="1" applyAlignment="1"/>
    <xf numFmtId="1" fontId="0" fillId="0" borderId="1" xfId="0" applyNumberFormat="1" applyBorder="1"/>
    <xf numFmtId="1" fontId="0" fillId="2" borderId="2" xfId="0" applyNumberFormat="1" applyFill="1" applyBorder="1"/>
    <xf numFmtId="0" fontId="6" fillId="0" borderId="0" xfId="0" applyFont="1" applyAlignment="1">
      <alignment horizontal="center"/>
    </xf>
    <xf numFmtId="42" fontId="0" fillId="0" borderId="0" xfId="0" applyNumberFormat="1"/>
    <xf numFmtId="37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6" fontId="1" fillId="0" borderId="5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0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4" fontId="3" fillId="0" borderId="5" xfId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44" fontId="0" fillId="0" borderId="0" xfId="0" applyNumberFormat="1" applyAlignment="1">
      <alignment horizontal="center"/>
    </xf>
    <xf numFmtId="3" fontId="0" fillId="0" borderId="0" xfId="0" applyNumberFormat="1" applyFill="1"/>
    <xf numFmtId="0" fontId="0" fillId="0" borderId="0" xfId="0" applyFill="1"/>
    <xf numFmtId="0" fontId="9" fillId="0" borderId="0" xfId="0" applyFont="1"/>
    <xf numFmtId="0" fontId="10" fillId="0" borderId="0" xfId="0" applyFont="1" applyAlignment="1">
      <alignment horizontal="left" vertical="center" indent="2" readingOrder="1"/>
    </xf>
    <xf numFmtId="0" fontId="1" fillId="0" borderId="10" xfId="0" applyFont="1" applyBorder="1" applyAlignment="1">
      <alignment horizontal="center"/>
    </xf>
    <xf numFmtId="44" fontId="3" fillId="0" borderId="0" xfId="1" applyFont="1" applyAlignment="1">
      <alignment horizontal="center"/>
    </xf>
    <xf numFmtId="0" fontId="0" fillId="0" borderId="10" xfId="0" applyFont="1" applyBorder="1" applyAlignment="1">
      <alignment horizontal="center"/>
    </xf>
    <xf numFmtId="44" fontId="3" fillId="0" borderId="11" xfId="1" applyFont="1" applyBorder="1" applyAlignment="1">
      <alignment horizontal="center"/>
    </xf>
    <xf numFmtId="0" fontId="4" fillId="0" borderId="11" xfId="0" applyFont="1" applyBorder="1"/>
    <xf numFmtId="0" fontId="0" fillId="0" borderId="12" xfId="0" applyBorder="1"/>
    <xf numFmtId="0" fontId="1" fillId="0" borderId="12" xfId="0" applyFont="1" applyFill="1" applyBorder="1" applyAlignment="1">
      <alignment horizontal="center"/>
    </xf>
    <xf numFmtId="166" fontId="0" fillId="0" borderId="0" xfId="0" applyNumberFormat="1"/>
    <xf numFmtId="44" fontId="0" fillId="0" borderId="0" xfId="0" applyNumberFormat="1"/>
    <xf numFmtId="0" fontId="12" fillId="0" borderId="0" xfId="0" applyFont="1"/>
    <xf numFmtId="0" fontId="0" fillId="0" borderId="10" xfId="0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4" fillId="0" borderId="0" xfId="0" applyFont="1"/>
    <xf numFmtId="164" fontId="1" fillId="0" borderId="5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1" fontId="0" fillId="0" borderId="0" xfId="0" applyNumberFormat="1" applyBorder="1"/>
    <xf numFmtId="42" fontId="3" fillId="3" borderId="5" xfId="1" applyNumberFormat="1" applyFont="1" applyFill="1" applyBorder="1"/>
    <xf numFmtId="3" fontId="0" fillId="3" borderId="5" xfId="0" applyNumberFormat="1" applyFill="1" applyBorder="1"/>
    <xf numFmtId="44" fontId="3" fillId="0" borderId="5" xfId="1" applyFont="1" applyBorder="1"/>
    <xf numFmtId="0" fontId="0" fillId="0" borderId="5" xfId="0" applyBorder="1" applyAlignment="1">
      <alignment horizontal="left"/>
    </xf>
    <xf numFmtId="42" fontId="3" fillId="0" borderId="5" xfId="1" applyNumberFormat="1" applyFont="1" applyFill="1" applyBorder="1"/>
    <xf numFmtId="0" fontId="0" fillId="0" borderId="5" xfId="0" applyBorder="1"/>
    <xf numFmtId="1" fontId="0" fillId="0" borderId="5" xfId="0" applyNumberFormat="1" applyBorder="1"/>
    <xf numFmtId="42" fontId="0" fillId="0" borderId="5" xfId="0" applyNumberFormat="1" applyBorder="1"/>
    <xf numFmtId="5" fontId="0" fillId="0" borderId="0" xfId="1" applyNumberFormat="1" applyFont="1" applyBorder="1" applyAlignment="1">
      <alignment horizontal="lef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5" fontId="5" fillId="0" borderId="0" xfId="1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center" vertical="center" readingOrder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9" sqref="G9"/>
    </sheetView>
  </sheetViews>
  <sheetFormatPr defaultRowHeight="15" x14ac:dyDescent="0.25"/>
  <cols>
    <col min="3" max="3" width="16" customWidth="1"/>
    <col min="4" max="4" width="11.5703125" customWidth="1"/>
    <col min="7" max="7" width="9.140625" style="8"/>
  </cols>
  <sheetData>
    <row r="1" spans="1:7" ht="18.75" x14ac:dyDescent="0.3">
      <c r="A1" s="36" t="s">
        <v>26</v>
      </c>
      <c r="B1" s="2"/>
      <c r="C1" s="2"/>
      <c r="D1" s="2"/>
      <c r="E1" s="2"/>
      <c r="F1" s="2"/>
    </row>
    <row r="2" spans="1:7" s="2" customFormat="1" ht="18.75" x14ac:dyDescent="0.3">
      <c r="A2" s="36"/>
      <c r="G2" s="8"/>
    </row>
    <row r="3" spans="1:7" ht="35.1" customHeight="1" x14ac:dyDescent="0.25">
      <c r="A3" s="91" t="s">
        <v>45</v>
      </c>
      <c r="B3" s="91"/>
      <c r="C3" s="91"/>
      <c r="D3" s="91"/>
      <c r="E3" s="91"/>
      <c r="F3" s="91"/>
      <c r="G3" s="87">
        <v>5000</v>
      </c>
    </row>
    <row r="4" spans="1:7" s="2" customFormat="1" ht="35.1" customHeight="1" x14ac:dyDescent="0.25">
      <c r="A4" s="91" t="s">
        <v>41</v>
      </c>
      <c r="B4" s="91"/>
      <c r="C4" s="91"/>
      <c r="D4" s="91"/>
      <c r="E4" s="91"/>
      <c r="F4" s="91"/>
      <c r="G4" s="88" t="s">
        <v>65</v>
      </c>
    </row>
    <row r="5" spans="1:7" s="2" customFormat="1" ht="35.1" customHeight="1" x14ac:dyDescent="0.25">
      <c r="A5" s="91" t="s">
        <v>44</v>
      </c>
      <c r="B5" s="91"/>
      <c r="C5" s="91"/>
      <c r="D5" s="91"/>
      <c r="E5" s="91"/>
      <c r="F5" s="91"/>
      <c r="G5" s="89">
        <v>50</v>
      </c>
    </row>
    <row r="6" spans="1:7" ht="35.1" customHeight="1" x14ac:dyDescent="0.25">
      <c r="A6" s="91" t="s">
        <v>42</v>
      </c>
      <c r="B6" s="91"/>
      <c r="C6" s="91"/>
      <c r="D6" s="91"/>
      <c r="E6" s="91"/>
      <c r="F6" s="91"/>
      <c r="G6" s="88">
        <v>5</v>
      </c>
    </row>
    <row r="7" spans="1:7" ht="35.1" customHeight="1" x14ac:dyDescent="0.25">
      <c r="A7" s="91" t="s">
        <v>43</v>
      </c>
      <c r="B7" s="91"/>
      <c r="C7" s="91"/>
      <c r="D7" s="91"/>
      <c r="E7" s="91"/>
      <c r="F7" s="91"/>
      <c r="G7" s="88">
        <v>2</v>
      </c>
    </row>
    <row r="8" spans="1:7" ht="35.1" customHeight="1" x14ac:dyDescent="0.25">
      <c r="A8" s="91" t="s">
        <v>66</v>
      </c>
      <c r="B8" s="91"/>
      <c r="C8" s="91"/>
      <c r="D8" s="91"/>
      <c r="E8" s="91"/>
      <c r="F8" s="91"/>
      <c r="G8" s="89">
        <f>G5*6</f>
        <v>300</v>
      </c>
    </row>
    <row r="9" spans="1:7" s="2" customFormat="1" ht="15.75" x14ac:dyDescent="0.25">
      <c r="A9" s="91" t="s">
        <v>67</v>
      </c>
      <c r="B9" s="91"/>
      <c r="C9" s="91"/>
      <c r="D9" s="91"/>
      <c r="E9" s="91"/>
      <c r="F9" s="91"/>
      <c r="G9" s="90">
        <f>(G7*G5)+G8</f>
        <v>400</v>
      </c>
    </row>
    <row r="10" spans="1:7" s="2" customFormat="1" x14ac:dyDescent="0.25">
      <c r="G10" s="8"/>
    </row>
    <row r="11" spans="1:7" s="2" customFormat="1" x14ac:dyDescent="0.25">
      <c r="G11" s="8"/>
    </row>
    <row r="12" spans="1:7" s="2" customFormat="1" x14ac:dyDescent="0.25">
      <c r="G12" s="8"/>
    </row>
    <row r="13" spans="1:7" s="2" customFormat="1" x14ac:dyDescent="0.25">
      <c r="G13" s="8"/>
    </row>
    <row r="14" spans="1:7" s="2" customFormat="1" x14ac:dyDescent="0.25">
      <c r="G14" s="8"/>
    </row>
    <row r="15" spans="1:7" s="2" customFormat="1" x14ac:dyDescent="0.25">
      <c r="G15" s="8"/>
    </row>
    <row r="16" spans="1:7" s="2" customFormat="1" x14ac:dyDescent="0.25">
      <c r="G16" s="8"/>
    </row>
    <row r="17" spans="7:7" s="2" customFormat="1" x14ac:dyDescent="0.25">
      <c r="G17" s="8"/>
    </row>
    <row r="18" spans="7:7" s="2" customFormat="1" x14ac:dyDescent="0.25">
      <c r="G18" s="8"/>
    </row>
    <row r="19" spans="7:7" s="2" customFormat="1" x14ac:dyDescent="0.25">
      <c r="G19" s="8"/>
    </row>
    <row r="20" spans="7:7" s="2" customFormat="1" x14ac:dyDescent="0.25">
      <c r="G20" s="8"/>
    </row>
    <row r="21" spans="7:7" s="2" customFormat="1" x14ac:dyDescent="0.25">
      <c r="G21" s="8"/>
    </row>
    <row r="22" spans="7:7" s="2" customFormat="1" x14ac:dyDescent="0.25">
      <c r="G22" s="8"/>
    </row>
  </sheetData>
  <mergeCells count="7">
    <mergeCell ref="A9:F9"/>
    <mergeCell ref="A3:F3"/>
    <mergeCell ref="A4:F4"/>
    <mergeCell ref="A5:F5"/>
    <mergeCell ref="A6:F6"/>
    <mergeCell ref="A7:F7"/>
    <mergeCell ref="A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17" sqref="G17"/>
    </sheetView>
  </sheetViews>
  <sheetFormatPr defaultRowHeight="15" x14ac:dyDescent="0.25"/>
  <cols>
    <col min="1" max="1" width="9.140625" style="2"/>
    <col min="2" max="2" width="22.85546875" customWidth="1"/>
    <col min="3" max="3" width="21.140625" customWidth="1"/>
    <col min="4" max="4" width="14.28515625" bestFit="1" customWidth="1"/>
    <col min="11" max="11" width="10" bestFit="1" customWidth="1"/>
  </cols>
  <sheetData>
    <row r="1" spans="1:14" s="2" customFormat="1" ht="18.75" x14ac:dyDescent="0.3">
      <c r="A1" s="68" t="s">
        <v>26</v>
      </c>
      <c r="B1" s="67"/>
      <c r="C1" s="67"/>
      <c r="D1" s="67"/>
      <c r="E1" s="67"/>
      <c r="F1" s="67"/>
      <c r="G1" s="67"/>
    </row>
    <row r="2" spans="1:14" s="2" customFormat="1" ht="18.75" x14ac:dyDescent="0.3">
      <c r="A2" s="67"/>
      <c r="B2" s="95" t="s">
        <v>96</v>
      </c>
      <c r="C2" s="95"/>
      <c r="D2" s="95"/>
      <c r="E2" s="95"/>
      <c r="F2" s="95"/>
      <c r="G2" s="69"/>
      <c r="H2" s="16"/>
      <c r="I2" s="16"/>
      <c r="J2" s="16"/>
      <c r="K2" s="16"/>
      <c r="L2" s="16"/>
      <c r="M2" s="16"/>
      <c r="N2" s="16"/>
    </row>
    <row r="3" spans="1:14" s="2" customFormat="1" x14ac:dyDescent="0.25">
      <c r="A3" s="67"/>
      <c r="B3" s="67"/>
      <c r="C3" s="67"/>
      <c r="D3" s="67"/>
      <c r="E3" s="67"/>
      <c r="F3" s="67"/>
      <c r="G3" s="67"/>
    </row>
    <row r="4" spans="1:14" s="2" customFormat="1" ht="15.75" x14ac:dyDescent="0.25">
      <c r="A4" s="70">
        <v>1</v>
      </c>
      <c r="B4" s="94" t="s">
        <v>97</v>
      </c>
      <c r="C4" s="94"/>
      <c r="D4" s="73">
        <v>0</v>
      </c>
      <c r="E4" s="67"/>
      <c r="F4" s="67"/>
      <c r="G4" s="67"/>
    </row>
    <row r="5" spans="1:14" s="2" customFormat="1" ht="15.75" x14ac:dyDescent="0.25">
      <c r="A5" s="70">
        <v>2</v>
      </c>
      <c r="B5" s="94" t="s">
        <v>98</v>
      </c>
      <c r="C5" s="94"/>
      <c r="D5" s="74">
        <v>0</v>
      </c>
      <c r="E5" s="67"/>
      <c r="F5" s="67"/>
      <c r="G5" s="67"/>
    </row>
    <row r="6" spans="1:14" s="2" customFormat="1" ht="15.75" x14ac:dyDescent="0.25">
      <c r="A6" s="70"/>
      <c r="B6" s="94" t="s">
        <v>9</v>
      </c>
      <c r="C6" s="94"/>
      <c r="D6" s="75">
        <f>IFERROR(D4/D5,0)</f>
        <v>0</v>
      </c>
      <c r="E6" s="67"/>
      <c r="F6" s="67"/>
      <c r="G6" s="67"/>
    </row>
    <row r="7" spans="1:14" s="2" customFormat="1" ht="15.75" x14ac:dyDescent="0.25">
      <c r="A7" s="70">
        <v>3</v>
      </c>
      <c r="B7" s="94" t="s">
        <v>99</v>
      </c>
      <c r="C7" s="94"/>
      <c r="D7" s="73">
        <v>0</v>
      </c>
      <c r="E7" s="67"/>
      <c r="F7" s="67"/>
      <c r="G7" s="67"/>
      <c r="K7" s="20"/>
    </row>
    <row r="8" spans="1:14" s="2" customFormat="1" ht="15.75" x14ac:dyDescent="0.25">
      <c r="A8" s="70"/>
      <c r="B8" s="94" t="s">
        <v>36</v>
      </c>
      <c r="C8" s="94"/>
      <c r="D8" s="77">
        <f>D7-D4</f>
        <v>0</v>
      </c>
      <c r="E8" s="67"/>
      <c r="F8" s="67"/>
      <c r="G8" s="67"/>
    </row>
    <row r="9" spans="1:14" s="2" customFormat="1" ht="15.75" x14ac:dyDescent="0.25">
      <c r="A9" s="70">
        <v>4</v>
      </c>
      <c r="B9" s="76" t="s">
        <v>101</v>
      </c>
      <c r="C9" s="76"/>
      <c r="D9" s="73">
        <v>0</v>
      </c>
      <c r="E9" s="67"/>
      <c r="F9" s="67"/>
      <c r="G9" s="67"/>
    </row>
    <row r="10" spans="1:14" s="2" customFormat="1" x14ac:dyDescent="0.25">
      <c r="A10" s="67"/>
      <c r="B10" s="94" t="s">
        <v>100</v>
      </c>
      <c r="C10" s="94"/>
      <c r="D10" s="79">
        <f>IFERROR(D8/D9,0)</f>
        <v>0</v>
      </c>
      <c r="E10" s="67"/>
      <c r="F10" s="67"/>
      <c r="G10" s="67"/>
      <c r="K10" s="20"/>
    </row>
    <row r="11" spans="1:14" s="2" customFormat="1" x14ac:dyDescent="0.25">
      <c r="A11" s="67"/>
      <c r="B11" s="71"/>
      <c r="C11" s="71"/>
      <c r="D11" s="72"/>
      <c r="E11" s="67"/>
      <c r="F11" s="67"/>
      <c r="G11" s="67"/>
      <c r="K11" s="21"/>
    </row>
    <row r="12" spans="1:14" s="2" customFormat="1" ht="15.75" x14ac:dyDescent="0.25">
      <c r="A12" s="67"/>
      <c r="B12" s="83" t="s">
        <v>70</v>
      </c>
      <c r="C12" s="84">
        <f>D10*125</f>
        <v>0</v>
      </c>
      <c r="D12" s="72"/>
      <c r="E12" s="67"/>
      <c r="F12" s="67"/>
      <c r="G12" s="67"/>
      <c r="K12" s="21"/>
    </row>
    <row r="13" spans="1:14" s="2" customFormat="1" x14ac:dyDescent="0.25">
      <c r="A13" s="67"/>
      <c r="B13" s="82"/>
      <c r="C13" s="81"/>
      <c r="D13" s="72"/>
      <c r="E13" s="67"/>
      <c r="F13" s="67"/>
      <c r="G13" s="67"/>
      <c r="K13" s="21"/>
    </row>
    <row r="14" spans="1:14" x14ac:dyDescent="0.25">
      <c r="A14" s="67"/>
      <c r="B14" s="92" t="s">
        <v>68</v>
      </c>
      <c r="C14" s="92"/>
      <c r="D14" s="92"/>
      <c r="E14" s="92"/>
      <c r="F14" s="67"/>
      <c r="G14" s="67"/>
    </row>
    <row r="15" spans="1:14" x14ac:dyDescent="0.25">
      <c r="A15" s="67"/>
      <c r="B15" s="92"/>
      <c r="C15" s="92"/>
      <c r="D15" s="92"/>
      <c r="E15" s="92"/>
      <c r="F15" s="67"/>
      <c r="G15" s="67"/>
    </row>
    <row r="16" spans="1:14" x14ac:dyDescent="0.25">
      <c r="A16" s="67"/>
      <c r="B16" s="67"/>
      <c r="C16" s="67"/>
      <c r="D16" s="67"/>
      <c r="E16" s="67"/>
      <c r="F16" s="67"/>
      <c r="G16" s="67"/>
    </row>
    <row r="17" spans="1:7" s="2" customFormat="1" x14ac:dyDescent="0.25">
      <c r="A17" s="67"/>
      <c r="B17" s="67"/>
      <c r="C17" s="67"/>
      <c r="D17" s="67"/>
      <c r="E17" s="67"/>
      <c r="F17" s="67"/>
      <c r="G17" s="67"/>
    </row>
    <row r="18" spans="1:7" ht="15.75" x14ac:dyDescent="0.25">
      <c r="A18" s="70">
        <v>1</v>
      </c>
      <c r="B18" s="93" t="s">
        <v>69</v>
      </c>
      <c r="C18" s="93"/>
      <c r="D18" s="74">
        <v>30000</v>
      </c>
      <c r="E18" s="67"/>
      <c r="F18" s="67"/>
      <c r="G18" s="67"/>
    </row>
    <row r="19" spans="1:7" x14ac:dyDescent="0.25">
      <c r="A19" s="67"/>
      <c r="B19" s="78" t="s">
        <v>71</v>
      </c>
      <c r="C19" s="78"/>
      <c r="D19" s="80">
        <f>'Fall Pre-work'!G9</f>
        <v>400</v>
      </c>
      <c r="E19" s="67"/>
      <c r="F19" s="67"/>
      <c r="G19" s="67"/>
    </row>
    <row r="20" spans="1:7" x14ac:dyDescent="0.25">
      <c r="A20" s="67"/>
      <c r="B20" s="94" t="s">
        <v>100</v>
      </c>
      <c r="C20" s="94"/>
      <c r="D20" s="79">
        <f>IFERROR(D18/D19,0)</f>
        <v>75</v>
      </c>
    </row>
    <row r="22" spans="1:7" ht="15.75" x14ac:dyDescent="0.25">
      <c r="B22" s="83" t="s">
        <v>70</v>
      </c>
      <c r="C22" s="84">
        <f>D20*125</f>
        <v>9375</v>
      </c>
      <c r="D22" s="72"/>
    </row>
  </sheetData>
  <protectedRanges>
    <protectedRange sqref="D9" name="Range3"/>
    <protectedRange sqref="D7" name="Range2"/>
    <protectedRange sqref="D4:D5" name="Range 1"/>
  </protectedRanges>
  <mergeCells count="10">
    <mergeCell ref="B14:E15"/>
    <mergeCell ref="B18:C18"/>
    <mergeCell ref="B8:C8"/>
    <mergeCell ref="B20:C20"/>
    <mergeCell ref="B2:F2"/>
    <mergeCell ref="B4:C4"/>
    <mergeCell ref="B5:C5"/>
    <mergeCell ref="B6:C6"/>
    <mergeCell ref="B7:C7"/>
    <mergeCell ref="B10:C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sqref="A1:M1"/>
    </sheetView>
  </sheetViews>
  <sheetFormatPr defaultRowHeight="15" x14ac:dyDescent="0.25"/>
  <cols>
    <col min="1" max="1" width="16.28515625" customWidth="1"/>
    <col min="3" max="3" width="15.140625" bestFit="1" customWidth="1"/>
    <col min="5" max="5" width="15.28515625" bestFit="1" customWidth="1"/>
    <col min="6" max="6" width="11.7109375" customWidth="1"/>
    <col min="7" max="7" width="11.5703125" bestFit="1" customWidth="1"/>
    <col min="8" max="8" width="11.85546875" customWidth="1"/>
    <col min="9" max="9" width="11.5703125" bestFit="1" customWidth="1"/>
    <col min="10" max="10" width="12.28515625" bestFit="1" customWidth="1"/>
    <col min="11" max="11" width="10.5703125" bestFit="1" customWidth="1"/>
    <col min="13" max="13" width="13.85546875" customWidth="1"/>
  </cols>
  <sheetData>
    <row r="1" spans="1:15" ht="18.75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x14ac:dyDescent="0.25">
      <c r="A2" s="35" t="s">
        <v>38</v>
      </c>
    </row>
    <row r="4" spans="1:15" x14ac:dyDescent="0.25">
      <c r="A4" t="s">
        <v>33</v>
      </c>
      <c r="B4" s="22">
        <f>IF('Pre-work'!$D$10&gt;0,'Pre-work'!$D$10,'Pre-work'!$D$20)*0.2</f>
        <v>15</v>
      </c>
      <c r="D4" s="1"/>
    </row>
    <row r="5" spans="1:15" x14ac:dyDescent="0.25">
      <c r="A5" t="s">
        <v>34</v>
      </c>
      <c r="B5" s="22">
        <f>IF('Pre-work'!$D$10&gt;0,'Pre-work'!$D$10,'Pre-work'!$D$20)*0.4</f>
        <v>30</v>
      </c>
      <c r="D5" s="45"/>
    </row>
    <row r="6" spans="1:15" x14ac:dyDescent="0.25">
      <c r="A6" t="s">
        <v>35</v>
      </c>
      <c r="B6" s="22">
        <f>IF('Pre-work'!$D$10&gt;0,'Pre-work'!$D$10,'Pre-work'!$D$20)*0.3</f>
        <v>22.5</v>
      </c>
      <c r="D6" s="45"/>
      <c r="E6" s="2"/>
    </row>
    <row r="7" spans="1:15" x14ac:dyDescent="0.25">
      <c r="A7" t="s">
        <v>37</v>
      </c>
      <c r="B7" s="22">
        <f>IF('Pre-work'!$D$10&gt;0,'Pre-work'!$D$10,'Pre-work'!$D$20)*0.1</f>
        <v>7.5</v>
      </c>
      <c r="D7" s="45"/>
      <c r="E7" s="2"/>
    </row>
    <row r="8" spans="1:15" x14ac:dyDescent="0.25">
      <c r="D8" s="46"/>
    </row>
    <row r="12" spans="1:15" ht="15.75" x14ac:dyDescent="0.25">
      <c r="A12" s="14" t="s">
        <v>8</v>
      </c>
    </row>
    <row r="13" spans="1:15" ht="15.75" thickBot="1" x14ac:dyDescent="0.3">
      <c r="A13" s="2"/>
      <c r="B13" s="104" t="s">
        <v>0</v>
      </c>
      <c r="C13" s="104"/>
      <c r="D13" s="104" t="s">
        <v>1</v>
      </c>
      <c r="E13" s="104"/>
      <c r="F13" s="104" t="s">
        <v>2</v>
      </c>
      <c r="G13" s="104"/>
      <c r="H13" s="104" t="s">
        <v>3</v>
      </c>
      <c r="I13" s="104"/>
      <c r="J13" s="104" t="s">
        <v>4</v>
      </c>
      <c r="K13" s="104"/>
      <c r="L13" s="104" t="s">
        <v>5</v>
      </c>
      <c r="M13" s="104"/>
    </row>
    <row r="14" spans="1:15" x14ac:dyDescent="0.25">
      <c r="A14" s="12" t="s">
        <v>33</v>
      </c>
      <c r="B14" s="97" t="s">
        <v>73</v>
      </c>
      <c r="C14" s="98"/>
      <c r="D14" s="97" t="s">
        <v>74</v>
      </c>
      <c r="E14" s="98"/>
      <c r="F14" s="97" t="s">
        <v>75</v>
      </c>
      <c r="G14" s="98"/>
      <c r="H14" s="97" t="s">
        <v>76</v>
      </c>
      <c r="I14" s="98"/>
      <c r="J14" s="97" t="s">
        <v>77</v>
      </c>
      <c r="K14" s="103"/>
      <c r="L14" s="97" t="s">
        <v>78</v>
      </c>
      <c r="M14" s="98"/>
    </row>
    <row r="15" spans="1:15" x14ac:dyDescent="0.25">
      <c r="A15" s="2"/>
      <c r="B15" s="3" t="s">
        <v>6</v>
      </c>
      <c r="C15" s="5" t="s">
        <v>7</v>
      </c>
      <c r="D15" s="3" t="s">
        <v>6</v>
      </c>
      <c r="E15" s="5" t="s">
        <v>7</v>
      </c>
      <c r="F15" s="3" t="s">
        <v>6</v>
      </c>
      <c r="G15" s="5" t="s">
        <v>7</v>
      </c>
      <c r="H15" s="3" t="s">
        <v>6</v>
      </c>
      <c r="I15" s="5" t="s">
        <v>7</v>
      </c>
      <c r="J15" s="3" t="s">
        <v>6</v>
      </c>
      <c r="K15" s="5" t="s">
        <v>7</v>
      </c>
      <c r="L15" s="3" t="s">
        <v>6</v>
      </c>
      <c r="M15" s="5" t="s">
        <v>7</v>
      </c>
    </row>
    <row r="16" spans="1:15" x14ac:dyDescent="0.25">
      <c r="B16" s="4">
        <v>0</v>
      </c>
      <c r="C16" s="18">
        <f>M16*0.1</f>
        <v>1.5</v>
      </c>
      <c r="D16" s="17">
        <v>0</v>
      </c>
      <c r="E16" s="18">
        <f>M16*0.15</f>
        <v>2.25</v>
      </c>
      <c r="F16" s="17">
        <v>0</v>
      </c>
      <c r="G16" s="18">
        <f>M16*0.2</f>
        <v>3</v>
      </c>
      <c r="H16" s="17">
        <v>0</v>
      </c>
      <c r="I16" s="18">
        <f>M16*0.25</f>
        <v>3.75</v>
      </c>
      <c r="J16" s="17">
        <v>0</v>
      </c>
      <c r="K16" s="18">
        <f>M16*0.28</f>
        <v>4.2</v>
      </c>
      <c r="L16" s="17">
        <f>B16+D16+F16+H16+J16</f>
        <v>0</v>
      </c>
      <c r="M16" s="18">
        <f>B4</f>
        <v>15</v>
      </c>
      <c r="O16" s="22"/>
    </row>
    <row r="17" spans="1:15" ht="15.75" thickBot="1" x14ac:dyDescent="0.3">
      <c r="B17" s="6">
        <v>0</v>
      </c>
      <c r="C17" s="7">
        <f>C16*'Pre-work'!$D$9</f>
        <v>0</v>
      </c>
      <c r="D17" s="6">
        <v>0</v>
      </c>
      <c r="E17" s="7">
        <f>E16*'Pre-work'!$D$9</f>
        <v>0</v>
      </c>
      <c r="F17" s="6">
        <v>0</v>
      </c>
      <c r="G17" s="7">
        <f>G16*'Pre-work'!$D$9</f>
        <v>0</v>
      </c>
      <c r="H17" s="6">
        <v>0</v>
      </c>
      <c r="I17" s="7">
        <f>I16*'Pre-work'!$D$9</f>
        <v>0</v>
      </c>
      <c r="J17" s="6">
        <v>0</v>
      </c>
      <c r="K17" s="7">
        <f>K16*'Pre-work'!$D$9</f>
        <v>0</v>
      </c>
      <c r="L17" s="6">
        <f>B17+D17+F17+H17+J17</f>
        <v>0</v>
      </c>
      <c r="M17" s="7">
        <f>M16*'Pre-work'!$D$9</f>
        <v>0</v>
      </c>
    </row>
    <row r="18" spans="1:15" ht="15.75" thickBo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5" x14ac:dyDescent="0.25">
      <c r="A19" s="12" t="s">
        <v>34</v>
      </c>
      <c r="B19" s="97" t="s">
        <v>79</v>
      </c>
      <c r="C19" s="98"/>
      <c r="D19" s="97" t="s">
        <v>80</v>
      </c>
      <c r="E19" s="98"/>
      <c r="F19" s="97" t="s">
        <v>81</v>
      </c>
      <c r="G19" s="98"/>
      <c r="H19" s="97" t="s">
        <v>82</v>
      </c>
      <c r="I19" s="98"/>
      <c r="J19" s="97"/>
      <c r="K19" s="103"/>
      <c r="L19" s="97" t="s">
        <v>94</v>
      </c>
      <c r="M19" s="98"/>
      <c r="O19" s="2"/>
    </row>
    <row r="20" spans="1:15" x14ac:dyDescent="0.25">
      <c r="A20" s="2"/>
      <c r="B20" s="3" t="s">
        <v>6</v>
      </c>
      <c r="C20" s="5" t="s">
        <v>7</v>
      </c>
      <c r="D20" s="3" t="s">
        <v>6</v>
      </c>
      <c r="E20" s="5" t="s">
        <v>7</v>
      </c>
      <c r="F20" s="3" t="s">
        <v>6</v>
      </c>
      <c r="G20" s="5" t="s">
        <v>7</v>
      </c>
      <c r="H20" s="3" t="s">
        <v>6</v>
      </c>
      <c r="I20" s="5" t="s">
        <v>7</v>
      </c>
      <c r="J20" s="3" t="s">
        <v>6</v>
      </c>
      <c r="K20" s="5" t="s">
        <v>7</v>
      </c>
      <c r="L20" s="3" t="s">
        <v>6</v>
      </c>
      <c r="M20" s="5" t="s">
        <v>7</v>
      </c>
    </row>
    <row r="21" spans="1:15" x14ac:dyDescent="0.25">
      <c r="B21" s="4">
        <v>0</v>
      </c>
      <c r="C21" s="18">
        <f>M21*0.2</f>
        <v>6</v>
      </c>
      <c r="D21" s="17">
        <v>0</v>
      </c>
      <c r="E21" s="18">
        <f>M21*0.25</f>
        <v>7.5</v>
      </c>
      <c r="F21" s="17">
        <v>0</v>
      </c>
      <c r="G21" s="18">
        <f>M21*0.25</f>
        <v>7.5</v>
      </c>
      <c r="H21" s="17">
        <v>0</v>
      </c>
      <c r="I21" s="18">
        <f>M21*0.29</f>
        <v>8.6999999999999993</v>
      </c>
      <c r="J21" s="17">
        <v>0</v>
      </c>
      <c r="K21" s="18">
        <v>0</v>
      </c>
      <c r="L21" s="17">
        <f>B21+D21+F21+H21+J21</f>
        <v>0</v>
      </c>
      <c r="M21" s="18">
        <f>B5</f>
        <v>30</v>
      </c>
      <c r="O21" s="22"/>
    </row>
    <row r="22" spans="1:15" ht="15.75" thickBot="1" x14ac:dyDescent="0.3">
      <c r="A22" s="2"/>
      <c r="B22" s="6">
        <v>0</v>
      </c>
      <c r="C22" s="7">
        <f>C21*'Pre-work'!$D$9</f>
        <v>0</v>
      </c>
      <c r="D22" s="6">
        <v>0</v>
      </c>
      <c r="E22" s="7">
        <f>E21*'Pre-work'!$D$9</f>
        <v>0</v>
      </c>
      <c r="F22" s="6">
        <v>0</v>
      </c>
      <c r="G22" s="7">
        <f>G21*'Pre-work'!$D$9</f>
        <v>0</v>
      </c>
      <c r="H22" s="6">
        <v>0</v>
      </c>
      <c r="I22" s="7">
        <f>I21*'Pre-work'!$D$9</f>
        <v>0</v>
      </c>
      <c r="J22" s="6">
        <v>0</v>
      </c>
      <c r="K22" s="7">
        <f>K21*'Pre-work'!$D$9</f>
        <v>0</v>
      </c>
      <c r="L22" s="6">
        <f>B22+D22+F22+H22+J22</f>
        <v>0</v>
      </c>
      <c r="M22" s="7">
        <f>M21*'Pre-work'!$D$9</f>
        <v>0</v>
      </c>
    </row>
    <row r="23" spans="1:15" ht="15.75" thickBo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5" x14ac:dyDescent="0.25">
      <c r="A24" s="12" t="s">
        <v>35</v>
      </c>
      <c r="B24" s="97" t="s">
        <v>83</v>
      </c>
      <c r="C24" s="98"/>
      <c r="D24" s="97" t="s">
        <v>84</v>
      </c>
      <c r="E24" s="98"/>
      <c r="F24" s="97" t="s">
        <v>85</v>
      </c>
      <c r="G24" s="98"/>
      <c r="H24" s="97" t="s">
        <v>86</v>
      </c>
      <c r="I24" s="98"/>
      <c r="J24" s="101"/>
      <c r="K24" s="102"/>
      <c r="L24" s="99" t="s">
        <v>93</v>
      </c>
      <c r="M24" s="100"/>
    </row>
    <row r="25" spans="1:15" x14ac:dyDescent="0.25">
      <c r="A25" s="2"/>
      <c r="B25" s="3" t="s">
        <v>6</v>
      </c>
      <c r="C25" s="5" t="s">
        <v>7</v>
      </c>
      <c r="D25" s="3" t="s">
        <v>6</v>
      </c>
      <c r="E25" s="5" t="s">
        <v>7</v>
      </c>
      <c r="F25" s="3" t="s">
        <v>6</v>
      </c>
      <c r="G25" s="5" t="s">
        <v>7</v>
      </c>
      <c r="H25" s="3" t="s">
        <v>6</v>
      </c>
      <c r="I25" s="5" t="s">
        <v>7</v>
      </c>
      <c r="J25" s="3" t="s">
        <v>6</v>
      </c>
      <c r="K25" s="5" t="s">
        <v>7</v>
      </c>
      <c r="L25" s="3" t="s">
        <v>6</v>
      </c>
      <c r="M25" s="5" t="s">
        <v>7</v>
      </c>
    </row>
    <row r="26" spans="1:15" x14ac:dyDescent="0.25">
      <c r="B26" s="4">
        <v>0</v>
      </c>
      <c r="C26" s="18">
        <f>M26*0.28</f>
        <v>6.3000000000000007</v>
      </c>
      <c r="D26" s="17">
        <v>0</v>
      </c>
      <c r="E26" s="18">
        <f>M26*0.25</f>
        <v>5.625</v>
      </c>
      <c r="F26" s="17">
        <v>0</v>
      </c>
      <c r="G26" s="18">
        <f>M26*0.25</f>
        <v>5.625</v>
      </c>
      <c r="H26" s="17">
        <v>0</v>
      </c>
      <c r="I26" s="18">
        <f>M26*0.22</f>
        <v>4.95</v>
      </c>
      <c r="J26" s="17">
        <v>0</v>
      </c>
      <c r="K26" s="18">
        <v>0</v>
      </c>
      <c r="L26" s="17">
        <f>B26+D26+F26+H26+J26</f>
        <v>0</v>
      </c>
      <c r="M26" s="18">
        <f>B6</f>
        <v>22.5</v>
      </c>
      <c r="O26" s="22"/>
    </row>
    <row r="27" spans="1:15" ht="15.75" thickBot="1" x14ac:dyDescent="0.3">
      <c r="A27" s="2"/>
      <c r="B27" s="6">
        <v>0</v>
      </c>
      <c r="C27" s="7">
        <f>C26*'Pre-work'!$D$9</f>
        <v>0</v>
      </c>
      <c r="D27" s="6">
        <v>0</v>
      </c>
      <c r="E27" s="7">
        <f>E26*'Pre-work'!$D$9</f>
        <v>0</v>
      </c>
      <c r="F27" s="6">
        <v>0</v>
      </c>
      <c r="G27" s="7">
        <f>G26*'Pre-work'!$D$9</f>
        <v>0</v>
      </c>
      <c r="H27" s="6">
        <v>0</v>
      </c>
      <c r="I27" s="7">
        <f>I26*'Pre-work'!$D$9</f>
        <v>0</v>
      </c>
      <c r="J27" s="6">
        <v>0</v>
      </c>
      <c r="K27" s="7">
        <f>K26*'Pre-work'!$D$9</f>
        <v>0</v>
      </c>
      <c r="L27" s="6">
        <f>B27+D27+F27+H27+J27</f>
        <v>0</v>
      </c>
      <c r="M27" s="7">
        <f>M26*'Pre-work'!$D$9</f>
        <v>0</v>
      </c>
    </row>
    <row r="28" spans="1:15" ht="15.75" thickBo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x14ac:dyDescent="0.25">
      <c r="A29" s="12"/>
      <c r="B29" s="97" t="s">
        <v>87</v>
      </c>
      <c r="C29" s="98"/>
      <c r="D29" s="97" t="s">
        <v>88</v>
      </c>
      <c r="E29" s="98"/>
      <c r="F29" s="97" t="s">
        <v>89</v>
      </c>
      <c r="G29" s="98"/>
      <c r="H29" s="97" t="s">
        <v>90</v>
      </c>
      <c r="I29" s="98"/>
      <c r="J29" s="97" t="s">
        <v>91</v>
      </c>
      <c r="K29" s="98"/>
      <c r="L29" s="97" t="s">
        <v>92</v>
      </c>
      <c r="M29" s="98"/>
    </row>
    <row r="30" spans="1:15" x14ac:dyDescent="0.25">
      <c r="A30" s="12" t="s">
        <v>37</v>
      </c>
      <c r="B30" s="3" t="s">
        <v>6</v>
      </c>
      <c r="C30" s="5" t="s">
        <v>7</v>
      </c>
      <c r="D30" s="3" t="s">
        <v>6</v>
      </c>
      <c r="E30" s="5" t="s">
        <v>7</v>
      </c>
      <c r="F30" s="3" t="s">
        <v>6</v>
      </c>
      <c r="G30" s="5" t="s">
        <v>7</v>
      </c>
      <c r="H30" s="3" t="s">
        <v>6</v>
      </c>
      <c r="I30" s="5" t="s">
        <v>7</v>
      </c>
      <c r="J30" s="3" t="s">
        <v>6</v>
      </c>
      <c r="K30" s="5" t="s">
        <v>7</v>
      </c>
      <c r="L30" s="3" t="s">
        <v>6</v>
      </c>
      <c r="M30" s="5" t="s">
        <v>7</v>
      </c>
    </row>
    <row r="31" spans="1:15" x14ac:dyDescent="0.25">
      <c r="A31" s="2"/>
      <c r="B31" s="4">
        <v>0</v>
      </c>
      <c r="C31" s="18">
        <f>M31*0.24</f>
        <v>1.7999999999999998</v>
      </c>
      <c r="D31" s="17">
        <v>0</v>
      </c>
      <c r="E31" s="18">
        <f>M31*0.22</f>
        <v>1.65</v>
      </c>
      <c r="F31" s="17">
        <v>0</v>
      </c>
      <c r="G31" s="18">
        <f>M31*0.2</f>
        <v>1.5</v>
      </c>
      <c r="H31" s="17">
        <v>0</v>
      </c>
      <c r="I31" s="18">
        <f>M31*0.2</f>
        <v>1.5</v>
      </c>
      <c r="J31" s="17">
        <v>0</v>
      </c>
      <c r="K31" s="18">
        <f>M31*0.15</f>
        <v>1.125</v>
      </c>
      <c r="L31" s="17">
        <f>B31+D31+F31+H31+J31</f>
        <v>0</v>
      </c>
      <c r="M31" s="18">
        <f>B7</f>
        <v>7.5</v>
      </c>
      <c r="O31" s="22"/>
    </row>
    <row r="32" spans="1:15" ht="15.75" thickBot="1" x14ac:dyDescent="0.3">
      <c r="A32" s="2"/>
      <c r="B32" s="6">
        <v>0</v>
      </c>
      <c r="C32" s="7">
        <f>C31*'Pre-work'!$D$9</f>
        <v>0</v>
      </c>
      <c r="D32" s="6">
        <v>0</v>
      </c>
      <c r="E32" s="7">
        <f>E31*'Pre-work'!$D$9</f>
        <v>0</v>
      </c>
      <c r="F32" s="6">
        <v>0</v>
      </c>
      <c r="G32" s="7">
        <f>G31*'Pre-work'!$D$9</f>
        <v>0</v>
      </c>
      <c r="H32" s="6">
        <v>0</v>
      </c>
      <c r="I32" s="7">
        <f>I31*'Pre-work'!$D$9</f>
        <v>0</v>
      </c>
      <c r="J32" s="6">
        <v>0</v>
      </c>
      <c r="K32" s="7">
        <f>K31*'Pre-work'!$D$9</f>
        <v>0</v>
      </c>
      <c r="L32" s="6">
        <f>B32+D32+F32+H32+J32</f>
        <v>0</v>
      </c>
      <c r="M32" s="7">
        <f>M31*'Pre-work'!$D$9</f>
        <v>0</v>
      </c>
    </row>
    <row r="33" spans="1:13" ht="15.75" thickBo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97" t="s">
        <v>40</v>
      </c>
      <c r="M34" s="98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 t="s">
        <v>6</v>
      </c>
      <c r="M35" s="5" t="s">
        <v>7</v>
      </c>
    </row>
    <row r="36" spans="1:13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17">
        <f>L16+L21+L26+L31</f>
        <v>0</v>
      </c>
      <c r="M36" s="18">
        <f>M16+M21+M26+M31</f>
        <v>75</v>
      </c>
    </row>
    <row r="37" spans="1:13" ht="15.75" thickBo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6">
        <f>L17+L22+L27+L32</f>
        <v>0</v>
      </c>
      <c r="M37" s="7">
        <f>M17+M22+M27+M32</f>
        <v>0</v>
      </c>
    </row>
    <row r="39" spans="1:13" s="2" customFormat="1" x14ac:dyDescent="0.25"/>
    <row r="41" spans="1:13" s="8" customFormat="1" x14ac:dyDescent="0.25"/>
    <row r="48" spans="1:13" ht="45.75" customHeight="1" x14ac:dyDescent="0.25"/>
    <row r="51" s="2" customFormat="1" x14ac:dyDescent="0.25"/>
    <row r="52" s="2" customFormat="1" x14ac:dyDescent="0.25"/>
    <row r="53" s="2" customFormat="1" x14ac:dyDescent="0.25"/>
    <row r="67" spans="5:5" x14ac:dyDescent="0.25">
      <c r="E67" s="2"/>
    </row>
  </sheetData>
  <mergeCells count="32">
    <mergeCell ref="B14:C14"/>
    <mergeCell ref="B13:C13"/>
    <mergeCell ref="D13:E13"/>
    <mergeCell ref="D14:E14"/>
    <mergeCell ref="F13:G13"/>
    <mergeCell ref="F14:G14"/>
    <mergeCell ref="F19:G19"/>
    <mergeCell ref="H19:I19"/>
    <mergeCell ref="J19:K19"/>
    <mergeCell ref="L19:M19"/>
    <mergeCell ref="H13:I13"/>
    <mergeCell ref="H14:I14"/>
    <mergeCell ref="J13:K13"/>
    <mergeCell ref="J14:K14"/>
    <mergeCell ref="L13:M13"/>
    <mergeCell ref="L14:M14"/>
    <mergeCell ref="A1:M1"/>
    <mergeCell ref="L34:M34"/>
    <mergeCell ref="L24:M24"/>
    <mergeCell ref="B29:C29"/>
    <mergeCell ref="D29:E29"/>
    <mergeCell ref="F29:G29"/>
    <mergeCell ref="H29:I29"/>
    <mergeCell ref="J29:K29"/>
    <mergeCell ref="L29:M29"/>
    <mergeCell ref="B24:C24"/>
    <mergeCell ref="D24:E24"/>
    <mergeCell ref="F24:G24"/>
    <mergeCell ref="H24:I24"/>
    <mergeCell ref="J24:K24"/>
    <mergeCell ref="B19:C19"/>
    <mergeCell ref="D19:E19"/>
  </mergeCells>
  <pageMargins left="0.7" right="0.7" top="0.75" bottom="0.75" header="0.3" footer="0.3"/>
  <pageSetup scale="77" fitToHeight="2" orientation="landscape" r:id="rId1"/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6" sqref="B6:B8"/>
    </sheetView>
  </sheetViews>
  <sheetFormatPr defaultRowHeight="15" x14ac:dyDescent="0.25"/>
  <cols>
    <col min="1" max="1" width="19.85546875" style="2" bestFit="1" customWidth="1"/>
    <col min="2" max="2" width="10.85546875" style="2" customWidth="1"/>
    <col min="3" max="3" width="12" style="2" customWidth="1"/>
    <col min="4" max="4" width="9.140625" style="2"/>
    <col min="5" max="5" width="10.7109375" style="2" customWidth="1"/>
    <col min="6" max="7" width="9.140625" style="2"/>
    <col min="8" max="8" width="12" style="2" customWidth="1"/>
    <col min="9" max="9" width="9.140625" style="2"/>
    <col min="10" max="10" width="12.5703125" style="2" bestFit="1" customWidth="1"/>
    <col min="11" max="256" width="9.140625" style="2"/>
    <col min="257" max="257" width="19.85546875" style="2" bestFit="1" customWidth="1"/>
    <col min="258" max="258" width="10.85546875" style="2" customWidth="1"/>
    <col min="259" max="259" width="12" style="2" customWidth="1"/>
    <col min="260" max="260" width="9.140625" style="2"/>
    <col min="261" max="261" width="10.7109375" style="2" customWidth="1"/>
    <col min="262" max="263" width="9.140625" style="2"/>
    <col min="264" max="264" width="12" style="2" customWidth="1"/>
    <col min="265" max="265" width="9.140625" style="2"/>
    <col min="266" max="266" width="12.5703125" style="2" bestFit="1" customWidth="1"/>
    <col min="267" max="512" width="9.140625" style="2"/>
    <col min="513" max="513" width="19.85546875" style="2" bestFit="1" customWidth="1"/>
    <col min="514" max="514" width="10.85546875" style="2" customWidth="1"/>
    <col min="515" max="515" width="12" style="2" customWidth="1"/>
    <col min="516" max="516" width="9.140625" style="2"/>
    <col min="517" max="517" width="10.7109375" style="2" customWidth="1"/>
    <col min="518" max="519" width="9.140625" style="2"/>
    <col min="520" max="520" width="12" style="2" customWidth="1"/>
    <col min="521" max="521" width="9.140625" style="2"/>
    <col min="522" max="522" width="12.5703125" style="2" bestFit="1" customWidth="1"/>
    <col min="523" max="768" width="9.140625" style="2"/>
    <col min="769" max="769" width="19.85546875" style="2" bestFit="1" customWidth="1"/>
    <col min="770" max="770" width="10.85546875" style="2" customWidth="1"/>
    <col min="771" max="771" width="12" style="2" customWidth="1"/>
    <col min="772" max="772" width="9.140625" style="2"/>
    <col min="773" max="773" width="10.7109375" style="2" customWidth="1"/>
    <col min="774" max="775" width="9.140625" style="2"/>
    <col min="776" max="776" width="12" style="2" customWidth="1"/>
    <col min="777" max="777" width="9.140625" style="2"/>
    <col min="778" max="778" width="12.5703125" style="2" bestFit="1" customWidth="1"/>
    <col min="779" max="1024" width="9.140625" style="2"/>
    <col min="1025" max="1025" width="19.85546875" style="2" bestFit="1" customWidth="1"/>
    <col min="1026" max="1026" width="10.85546875" style="2" customWidth="1"/>
    <col min="1027" max="1027" width="12" style="2" customWidth="1"/>
    <col min="1028" max="1028" width="9.140625" style="2"/>
    <col min="1029" max="1029" width="10.7109375" style="2" customWidth="1"/>
    <col min="1030" max="1031" width="9.140625" style="2"/>
    <col min="1032" max="1032" width="12" style="2" customWidth="1"/>
    <col min="1033" max="1033" width="9.140625" style="2"/>
    <col min="1034" max="1034" width="12.5703125" style="2" bestFit="1" customWidth="1"/>
    <col min="1035" max="1280" width="9.140625" style="2"/>
    <col min="1281" max="1281" width="19.85546875" style="2" bestFit="1" customWidth="1"/>
    <col min="1282" max="1282" width="10.85546875" style="2" customWidth="1"/>
    <col min="1283" max="1283" width="12" style="2" customWidth="1"/>
    <col min="1284" max="1284" width="9.140625" style="2"/>
    <col min="1285" max="1285" width="10.7109375" style="2" customWidth="1"/>
    <col min="1286" max="1287" width="9.140625" style="2"/>
    <col min="1288" max="1288" width="12" style="2" customWidth="1"/>
    <col min="1289" max="1289" width="9.140625" style="2"/>
    <col min="1290" max="1290" width="12.5703125" style="2" bestFit="1" customWidth="1"/>
    <col min="1291" max="1536" width="9.140625" style="2"/>
    <col min="1537" max="1537" width="19.85546875" style="2" bestFit="1" customWidth="1"/>
    <col min="1538" max="1538" width="10.85546875" style="2" customWidth="1"/>
    <col min="1539" max="1539" width="12" style="2" customWidth="1"/>
    <col min="1540" max="1540" width="9.140625" style="2"/>
    <col min="1541" max="1541" width="10.7109375" style="2" customWidth="1"/>
    <col min="1542" max="1543" width="9.140625" style="2"/>
    <col min="1544" max="1544" width="12" style="2" customWidth="1"/>
    <col min="1545" max="1545" width="9.140625" style="2"/>
    <col min="1546" max="1546" width="12.5703125" style="2" bestFit="1" customWidth="1"/>
    <col min="1547" max="1792" width="9.140625" style="2"/>
    <col min="1793" max="1793" width="19.85546875" style="2" bestFit="1" customWidth="1"/>
    <col min="1794" max="1794" width="10.85546875" style="2" customWidth="1"/>
    <col min="1795" max="1795" width="12" style="2" customWidth="1"/>
    <col min="1796" max="1796" width="9.140625" style="2"/>
    <col min="1797" max="1797" width="10.7109375" style="2" customWidth="1"/>
    <col min="1798" max="1799" width="9.140625" style="2"/>
    <col min="1800" max="1800" width="12" style="2" customWidth="1"/>
    <col min="1801" max="1801" width="9.140625" style="2"/>
    <col min="1802" max="1802" width="12.5703125" style="2" bestFit="1" customWidth="1"/>
    <col min="1803" max="2048" width="9.140625" style="2"/>
    <col min="2049" max="2049" width="19.85546875" style="2" bestFit="1" customWidth="1"/>
    <col min="2050" max="2050" width="10.85546875" style="2" customWidth="1"/>
    <col min="2051" max="2051" width="12" style="2" customWidth="1"/>
    <col min="2052" max="2052" width="9.140625" style="2"/>
    <col min="2053" max="2053" width="10.7109375" style="2" customWidth="1"/>
    <col min="2054" max="2055" width="9.140625" style="2"/>
    <col min="2056" max="2056" width="12" style="2" customWidth="1"/>
    <col min="2057" max="2057" width="9.140625" style="2"/>
    <col min="2058" max="2058" width="12.5703125" style="2" bestFit="1" customWidth="1"/>
    <col min="2059" max="2304" width="9.140625" style="2"/>
    <col min="2305" max="2305" width="19.85546875" style="2" bestFit="1" customWidth="1"/>
    <col min="2306" max="2306" width="10.85546875" style="2" customWidth="1"/>
    <col min="2307" max="2307" width="12" style="2" customWidth="1"/>
    <col min="2308" max="2308" width="9.140625" style="2"/>
    <col min="2309" max="2309" width="10.7109375" style="2" customWidth="1"/>
    <col min="2310" max="2311" width="9.140625" style="2"/>
    <col min="2312" max="2312" width="12" style="2" customWidth="1"/>
    <col min="2313" max="2313" width="9.140625" style="2"/>
    <col min="2314" max="2314" width="12.5703125" style="2" bestFit="1" customWidth="1"/>
    <col min="2315" max="2560" width="9.140625" style="2"/>
    <col min="2561" max="2561" width="19.85546875" style="2" bestFit="1" customWidth="1"/>
    <col min="2562" max="2562" width="10.85546875" style="2" customWidth="1"/>
    <col min="2563" max="2563" width="12" style="2" customWidth="1"/>
    <col min="2564" max="2564" width="9.140625" style="2"/>
    <col min="2565" max="2565" width="10.7109375" style="2" customWidth="1"/>
    <col min="2566" max="2567" width="9.140625" style="2"/>
    <col min="2568" max="2568" width="12" style="2" customWidth="1"/>
    <col min="2569" max="2569" width="9.140625" style="2"/>
    <col min="2570" max="2570" width="12.5703125" style="2" bestFit="1" customWidth="1"/>
    <col min="2571" max="2816" width="9.140625" style="2"/>
    <col min="2817" max="2817" width="19.85546875" style="2" bestFit="1" customWidth="1"/>
    <col min="2818" max="2818" width="10.85546875" style="2" customWidth="1"/>
    <col min="2819" max="2819" width="12" style="2" customWidth="1"/>
    <col min="2820" max="2820" width="9.140625" style="2"/>
    <col min="2821" max="2821" width="10.7109375" style="2" customWidth="1"/>
    <col min="2822" max="2823" width="9.140625" style="2"/>
    <col min="2824" max="2824" width="12" style="2" customWidth="1"/>
    <col min="2825" max="2825" width="9.140625" style="2"/>
    <col min="2826" max="2826" width="12.5703125" style="2" bestFit="1" customWidth="1"/>
    <col min="2827" max="3072" width="9.140625" style="2"/>
    <col min="3073" max="3073" width="19.85546875" style="2" bestFit="1" customWidth="1"/>
    <col min="3074" max="3074" width="10.85546875" style="2" customWidth="1"/>
    <col min="3075" max="3075" width="12" style="2" customWidth="1"/>
    <col min="3076" max="3076" width="9.140625" style="2"/>
    <col min="3077" max="3077" width="10.7109375" style="2" customWidth="1"/>
    <col min="3078" max="3079" width="9.140625" style="2"/>
    <col min="3080" max="3080" width="12" style="2" customWidth="1"/>
    <col min="3081" max="3081" width="9.140625" style="2"/>
    <col min="3082" max="3082" width="12.5703125" style="2" bestFit="1" customWidth="1"/>
    <col min="3083" max="3328" width="9.140625" style="2"/>
    <col min="3329" max="3329" width="19.85546875" style="2" bestFit="1" customWidth="1"/>
    <col min="3330" max="3330" width="10.85546875" style="2" customWidth="1"/>
    <col min="3331" max="3331" width="12" style="2" customWidth="1"/>
    <col min="3332" max="3332" width="9.140625" style="2"/>
    <col min="3333" max="3333" width="10.7109375" style="2" customWidth="1"/>
    <col min="3334" max="3335" width="9.140625" style="2"/>
    <col min="3336" max="3336" width="12" style="2" customWidth="1"/>
    <col min="3337" max="3337" width="9.140625" style="2"/>
    <col min="3338" max="3338" width="12.5703125" style="2" bestFit="1" customWidth="1"/>
    <col min="3339" max="3584" width="9.140625" style="2"/>
    <col min="3585" max="3585" width="19.85546875" style="2" bestFit="1" customWidth="1"/>
    <col min="3586" max="3586" width="10.85546875" style="2" customWidth="1"/>
    <col min="3587" max="3587" width="12" style="2" customWidth="1"/>
    <col min="3588" max="3588" width="9.140625" style="2"/>
    <col min="3589" max="3589" width="10.7109375" style="2" customWidth="1"/>
    <col min="3590" max="3591" width="9.140625" style="2"/>
    <col min="3592" max="3592" width="12" style="2" customWidth="1"/>
    <col min="3593" max="3593" width="9.140625" style="2"/>
    <col min="3594" max="3594" width="12.5703125" style="2" bestFit="1" customWidth="1"/>
    <col min="3595" max="3840" width="9.140625" style="2"/>
    <col min="3841" max="3841" width="19.85546875" style="2" bestFit="1" customWidth="1"/>
    <col min="3842" max="3842" width="10.85546875" style="2" customWidth="1"/>
    <col min="3843" max="3843" width="12" style="2" customWidth="1"/>
    <col min="3844" max="3844" width="9.140625" style="2"/>
    <col min="3845" max="3845" width="10.7109375" style="2" customWidth="1"/>
    <col min="3846" max="3847" width="9.140625" style="2"/>
    <col min="3848" max="3848" width="12" style="2" customWidth="1"/>
    <col min="3849" max="3849" width="9.140625" style="2"/>
    <col min="3850" max="3850" width="12.5703125" style="2" bestFit="1" customWidth="1"/>
    <col min="3851" max="4096" width="9.140625" style="2"/>
    <col min="4097" max="4097" width="19.85546875" style="2" bestFit="1" customWidth="1"/>
    <col min="4098" max="4098" width="10.85546875" style="2" customWidth="1"/>
    <col min="4099" max="4099" width="12" style="2" customWidth="1"/>
    <col min="4100" max="4100" width="9.140625" style="2"/>
    <col min="4101" max="4101" width="10.7109375" style="2" customWidth="1"/>
    <col min="4102" max="4103" width="9.140625" style="2"/>
    <col min="4104" max="4104" width="12" style="2" customWidth="1"/>
    <col min="4105" max="4105" width="9.140625" style="2"/>
    <col min="4106" max="4106" width="12.5703125" style="2" bestFit="1" customWidth="1"/>
    <col min="4107" max="4352" width="9.140625" style="2"/>
    <col min="4353" max="4353" width="19.85546875" style="2" bestFit="1" customWidth="1"/>
    <col min="4354" max="4354" width="10.85546875" style="2" customWidth="1"/>
    <col min="4355" max="4355" width="12" style="2" customWidth="1"/>
    <col min="4356" max="4356" width="9.140625" style="2"/>
    <col min="4357" max="4357" width="10.7109375" style="2" customWidth="1"/>
    <col min="4358" max="4359" width="9.140625" style="2"/>
    <col min="4360" max="4360" width="12" style="2" customWidth="1"/>
    <col min="4361" max="4361" width="9.140625" style="2"/>
    <col min="4362" max="4362" width="12.5703125" style="2" bestFit="1" customWidth="1"/>
    <col min="4363" max="4608" width="9.140625" style="2"/>
    <col min="4609" max="4609" width="19.85546875" style="2" bestFit="1" customWidth="1"/>
    <col min="4610" max="4610" width="10.85546875" style="2" customWidth="1"/>
    <col min="4611" max="4611" width="12" style="2" customWidth="1"/>
    <col min="4612" max="4612" width="9.140625" style="2"/>
    <col min="4613" max="4613" width="10.7109375" style="2" customWidth="1"/>
    <col min="4614" max="4615" width="9.140625" style="2"/>
    <col min="4616" max="4616" width="12" style="2" customWidth="1"/>
    <col min="4617" max="4617" width="9.140625" style="2"/>
    <col min="4618" max="4618" width="12.5703125" style="2" bestFit="1" customWidth="1"/>
    <col min="4619" max="4864" width="9.140625" style="2"/>
    <col min="4865" max="4865" width="19.85546875" style="2" bestFit="1" customWidth="1"/>
    <col min="4866" max="4866" width="10.85546875" style="2" customWidth="1"/>
    <col min="4867" max="4867" width="12" style="2" customWidth="1"/>
    <col min="4868" max="4868" width="9.140625" style="2"/>
    <col min="4869" max="4869" width="10.7109375" style="2" customWidth="1"/>
    <col min="4870" max="4871" width="9.140625" style="2"/>
    <col min="4872" max="4872" width="12" style="2" customWidth="1"/>
    <col min="4873" max="4873" width="9.140625" style="2"/>
    <col min="4874" max="4874" width="12.5703125" style="2" bestFit="1" customWidth="1"/>
    <col min="4875" max="5120" width="9.140625" style="2"/>
    <col min="5121" max="5121" width="19.85546875" style="2" bestFit="1" customWidth="1"/>
    <col min="5122" max="5122" width="10.85546875" style="2" customWidth="1"/>
    <col min="5123" max="5123" width="12" style="2" customWidth="1"/>
    <col min="5124" max="5124" width="9.140625" style="2"/>
    <col min="5125" max="5125" width="10.7109375" style="2" customWidth="1"/>
    <col min="5126" max="5127" width="9.140625" style="2"/>
    <col min="5128" max="5128" width="12" style="2" customWidth="1"/>
    <col min="5129" max="5129" width="9.140625" style="2"/>
    <col min="5130" max="5130" width="12.5703125" style="2" bestFit="1" customWidth="1"/>
    <col min="5131" max="5376" width="9.140625" style="2"/>
    <col min="5377" max="5377" width="19.85546875" style="2" bestFit="1" customWidth="1"/>
    <col min="5378" max="5378" width="10.85546875" style="2" customWidth="1"/>
    <col min="5379" max="5379" width="12" style="2" customWidth="1"/>
    <col min="5380" max="5380" width="9.140625" style="2"/>
    <col min="5381" max="5381" width="10.7109375" style="2" customWidth="1"/>
    <col min="5382" max="5383" width="9.140625" style="2"/>
    <col min="5384" max="5384" width="12" style="2" customWidth="1"/>
    <col min="5385" max="5385" width="9.140625" style="2"/>
    <col min="5386" max="5386" width="12.5703125" style="2" bestFit="1" customWidth="1"/>
    <col min="5387" max="5632" width="9.140625" style="2"/>
    <col min="5633" max="5633" width="19.85546875" style="2" bestFit="1" customWidth="1"/>
    <col min="5634" max="5634" width="10.85546875" style="2" customWidth="1"/>
    <col min="5635" max="5635" width="12" style="2" customWidth="1"/>
    <col min="5636" max="5636" width="9.140625" style="2"/>
    <col min="5637" max="5637" width="10.7109375" style="2" customWidth="1"/>
    <col min="5638" max="5639" width="9.140625" style="2"/>
    <col min="5640" max="5640" width="12" style="2" customWidth="1"/>
    <col min="5641" max="5641" width="9.140625" style="2"/>
    <col min="5642" max="5642" width="12.5703125" style="2" bestFit="1" customWidth="1"/>
    <col min="5643" max="5888" width="9.140625" style="2"/>
    <col min="5889" max="5889" width="19.85546875" style="2" bestFit="1" customWidth="1"/>
    <col min="5890" max="5890" width="10.85546875" style="2" customWidth="1"/>
    <col min="5891" max="5891" width="12" style="2" customWidth="1"/>
    <col min="5892" max="5892" width="9.140625" style="2"/>
    <col min="5893" max="5893" width="10.7109375" style="2" customWidth="1"/>
    <col min="5894" max="5895" width="9.140625" style="2"/>
    <col min="5896" max="5896" width="12" style="2" customWidth="1"/>
    <col min="5897" max="5897" width="9.140625" style="2"/>
    <col min="5898" max="5898" width="12.5703125" style="2" bestFit="1" customWidth="1"/>
    <col min="5899" max="6144" width="9.140625" style="2"/>
    <col min="6145" max="6145" width="19.85546875" style="2" bestFit="1" customWidth="1"/>
    <col min="6146" max="6146" width="10.85546875" style="2" customWidth="1"/>
    <col min="6147" max="6147" width="12" style="2" customWidth="1"/>
    <col min="6148" max="6148" width="9.140625" style="2"/>
    <col min="6149" max="6149" width="10.7109375" style="2" customWidth="1"/>
    <col min="6150" max="6151" width="9.140625" style="2"/>
    <col min="6152" max="6152" width="12" style="2" customWidth="1"/>
    <col min="6153" max="6153" width="9.140625" style="2"/>
    <col min="6154" max="6154" width="12.5703125" style="2" bestFit="1" customWidth="1"/>
    <col min="6155" max="6400" width="9.140625" style="2"/>
    <col min="6401" max="6401" width="19.85546875" style="2" bestFit="1" customWidth="1"/>
    <col min="6402" max="6402" width="10.85546875" style="2" customWidth="1"/>
    <col min="6403" max="6403" width="12" style="2" customWidth="1"/>
    <col min="6404" max="6404" width="9.140625" style="2"/>
    <col min="6405" max="6405" width="10.7109375" style="2" customWidth="1"/>
    <col min="6406" max="6407" width="9.140625" style="2"/>
    <col min="6408" max="6408" width="12" style="2" customWidth="1"/>
    <col min="6409" max="6409" width="9.140625" style="2"/>
    <col min="6410" max="6410" width="12.5703125" style="2" bestFit="1" customWidth="1"/>
    <col min="6411" max="6656" width="9.140625" style="2"/>
    <col min="6657" max="6657" width="19.85546875" style="2" bestFit="1" customWidth="1"/>
    <col min="6658" max="6658" width="10.85546875" style="2" customWidth="1"/>
    <col min="6659" max="6659" width="12" style="2" customWidth="1"/>
    <col min="6660" max="6660" width="9.140625" style="2"/>
    <col min="6661" max="6661" width="10.7109375" style="2" customWidth="1"/>
    <col min="6662" max="6663" width="9.140625" style="2"/>
    <col min="6664" max="6664" width="12" style="2" customWidth="1"/>
    <col min="6665" max="6665" width="9.140625" style="2"/>
    <col min="6666" max="6666" width="12.5703125" style="2" bestFit="1" customWidth="1"/>
    <col min="6667" max="6912" width="9.140625" style="2"/>
    <col min="6913" max="6913" width="19.85546875" style="2" bestFit="1" customWidth="1"/>
    <col min="6914" max="6914" width="10.85546875" style="2" customWidth="1"/>
    <col min="6915" max="6915" width="12" style="2" customWidth="1"/>
    <col min="6916" max="6916" width="9.140625" style="2"/>
    <col min="6917" max="6917" width="10.7109375" style="2" customWidth="1"/>
    <col min="6918" max="6919" width="9.140625" style="2"/>
    <col min="6920" max="6920" width="12" style="2" customWidth="1"/>
    <col min="6921" max="6921" width="9.140625" style="2"/>
    <col min="6922" max="6922" width="12.5703125" style="2" bestFit="1" customWidth="1"/>
    <col min="6923" max="7168" width="9.140625" style="2"/>
    <col min="7169" max="7169" width="19.85546875" style="2" bestFit="1" customWidth="1"/>
    <col min="7170" max="7170" width="10.85546875" style="2" customWidth="1"/>
    <col min="7171" max="7171" width="12" style="2" customWidth="1"/>
    <col min="7172" max="7172" width="9.140625" style="2"/>
    <col min="7173" max="7173" width="10.7109375" style="2" customWidth="1"/>
    <col min="7174" max="7175" width="9.140625" style="2"/>
    <col min="7176" max="7176" width="12" style="2" customWidth="1"/>
    <col min="7177" max="7177" width="9.140625" style="2"/>
    <col min="7178" max="7178" width="12.5703125" style="2" bestFit="1" customWidth="1"/>
    <col min="7179" max="7424" width="9.140625" style="2"/>
    <col min="7425" max="7425" width="19.85546875" style="2" bestFit="1" customWidth="1"/>
    <col min="7426" max="7426" width="10.85546875" style="2" customWidth="1"/>
    <col min="7427" max="7427" width="12" style="2" customWidth="1"/>
    <col min="7428" max="7428" width="9.140625" style="2"/>
    <col min="7429" max="7429" width="10.7109375" style="2" customWidth="1"/>
    <col min="7430" max="7431" width="9.140625" style="2"/>
    <col min="7432" max="7432" width="12" style="2" customWidth="1"/>
    <col min="7433" max="7433" width="9.140625" style="2"/>
    <col min="7434" max="7434" width="12.5703125" style="2" bestFit="1" customWidth="1"/>
    <col min="7435" max="7680" width="9.140625" style="2"/>
    <col min="7681" max="7681" width="19.85546875" style="2" bestFit="1" customWidth="1"/>
    <col min="7682" max="7682" width="10.85546875" style="2" customWidth="1"/>
    <col min="7683" max="7683" width="12" style="2" customWidth="1"/>
    <col min="7684" max="7684" width="9.140625" style="2"/>
    <col min="7685" max="7685" width="10.7109375" style="2" customWidth="1"/>
    <col min="7686" max="7687" width="9.140625" style="2"/>
    <col min="7688" max="7688" width="12" style="2" customWidth="1"/>
    <col min="7689" max="7689" width="9.140625" style="2"/>
    <col min="7690" max="7690" width="12.5703125" style="2" bestFit="1" customWidth="1"/>
    <col min="7691" max="7936" width="9.140625" style="2"/>
    <col min="7937" max="7937" width="19.85546875" style="2" bestFit="1" customWidth="1"/>
    <col min="7938" max="7938" width="10.85546875" style="2" customWidth="1"/>
    <col min="7939" max="7939" width="12" style="2" customWidth="1"/>
    <col min="7940" max="7940" width="9.140625" style="2"/>
    <col min="7941" max="7941" width="10.7109375" style="2" customWidth="1"/>
    <col min="7942" max="7943" width="9.140625" style="2"/>
    <col min="7944" max="7944" width="12" style="2" customWidth="1"/>
    <col min="7945" max="7945" width="9.140625" style="2"/>
    <col min="7946" max="7946" width="12.5703125" style="2" bestFit="1" customWidth="1"/>
    <col min="7947" max="8192" width="9.140625" style="2"/>
    <col min="8193" max="8193" width="19.85546875" style="2" bestFit="1" customWidth="1"/>
    <col min="8194" max="8194" width="10.85546875" style="2" customWidth="1"/>
    <col min="8195" max="8195" width="12" style="2" customWidth="1"/>
    <col min="8196" max="8196" width="9.140625" style="2"/>
    <col min="8197" max="8197" width="10.7109375" style="2" customWidth="1"/>
    <col min="8198" max="8199" width="9.140625" style="2"/>
    <col min="8200" max="8200" width="12" style="2" customWidth="1"/>
    <col min="8201" max="8201" width="9.140625" style="2"/>
    <col min="8202" max="8202" width="12.5703125" style="2" bestFit="1" customWidth="1"/>
    <col min="8203" max="8448" width="9.140625" style="2"/>
    <col min="8449" max="8449" width="19.85546875" style="2" bestFit="1" customWidth="1"/>
    <col min="8450" max="8450" width="10.85546875" style="2" customWidth="1"/>
    <col min="8451" max="8451" width="12" style="2" customWidth="1"/>
    <col min="8452" max="8452" width="9.140625" style="2"/>
    <col min="8453" max="8453" width="10.7109375" style="2" customWidth="1"/>
    <col min="8454" max="8455" width="9.140625" style="2"/>
    <col min="8456" max="8456" width="12" style="2" customWidth="1"/>
    <col min="8457" max="8457" width="9.140625" style="2"/>
    <col min="8458" max="8458" width="12.5703125" style="2" bestFit="1" customWidth="1"/>
    <col min="8459" max="8704" width="9.140625" style="2"/>
    <col min="8705" max="8705" width="19.85546875" style="2" bestFit="1" customWidth="1"/>
    <col min="8706" max="8706" width="10.85546875" style="2" customWidth="1"/>
    <col min="8707" max="8707" width="12" style="2" customWidth="1"/>
    <col min="8708" max="8708" width="9.140625" style="2"/>
    <col min="8709" max="8709" width="10.7109375" style="2" customWidth="1"/>
    <col min="8710" max="8711" width="9.140625" style="2"/>
    <col min="8712" max="8712" width="12" style="2" customWidth="1"/>
    <col min="8713" max="8713" width="9.140625" style="2"/>
    <col min="8714" max="8714" width="12.5703125" style="2" bestFit="1" customWidth="1"/>
    <col min="8715" max="8960" width="9.140625" style="2"/>
    <col min="8961" max="8961" width="19.85546875" style="2" bestFit="1" customWidth="1"/>
    <col min="8962" max="8962" width="10.85546875" style="2" customWidth="1"/>
    <col min="8963" max="8963" width="12" style="2" customWidth="1"/>
    <col min="8964" max="8964" width="9.140625" style="2"/>
    <col min="8965" max="8965" width="10.7109375" style="2" customWidth="1"/>
    <col min="8966" max="8967" width="9.140625" style="2"/>
    <col min="8968" max="8968" width="12" style="2" customWidth="1"/>
    <col min="8969" max="8969" width="9.140625" style="2"/>
    <col min="8970" max="8970" width="12.5703125" style="2" bestFit="1" customWidth="1"/>
    <col min="8971" max="9216" width="9.140625" style="2"/>
    <col min="9217" max="9217" width="19.85546875" style="2" bestFit="1" customWidth="1"/>
    <col min="9218" max="9218" width="10.85546875" style="2" customWidth="1"/>
    <col min="9219" max="9219" width="12" style="2" customWidth="1"/>
    <col min="9220" max="9220" width="9.140625" style="2"/>
    <col min="9221" max="9221" width="10.7109375" style="2" customWidth="1"/>
    <col min="9222" max="9223" width="9.140625" style="2"/>
    <col min="9224" max="9224" width="12" style="2" customWidth="1"/>
    <col min="9225" max="9225" width="9.140625" style="2"/>
    <col min="9226" max="9226" width="12.5703125" style="2" bestFit="1" customWidth="1"/>
    <col min="9227" max="9472" width="9.140625" style="2"/>
    <col min="9473" max="9473" width="19.85546875" style="2" bestFit="1" customWidth="1"/>
    <col min="9474" max="9474" width="10.85546875" style="2" customWidth="1"/>
    <col min="9475" max="9475" width="12" style="2" customWidth="1"/>
    <col min="9476" max="9476" width="9.140625" style="2"/>
    <col min="9477" max="9477" width="10.7109375" style="2" customWidth="1"/>
    <col min="9478" max="9479" width="9.140625" style="2"/>
    <col min="9480" max="9480" width="12" style="2" customWidth="1"/>
    <col min="9481" max="9481" width="9.140625" style="2"/>
    <col min="9482" max="9482" width="12.5703125" style="2" bestFit="1" customWidth="1"/>
    <col min="9483" max="9728" width="9.140625" style="2"/>
    <col min="9729" max="9729" width="19.85546875" style="2" bestFit="1" customWidth="1"/>
    <col min="9730" max="9730" width="10.85546875" style="2" customWidth="1"/>
    <col min="9731" max="9731" width="12" style="2" customWidth="1"/>
    <col min="9732" max="9732" width="9.140625" style="2"/>
    <col min="9733" max="9733" width="10.7109375" style="2" customWidth="1"/>
    <col min="9734" max="9735" width="9.140625" style="2"/>
    <col min="9736" max="9736" width="12" style="2" customWidth="1"/>
    <col min="9737" max="9737" width="9.140625" style="2"/>
    <col min="9738" max="9738" width="12.5703125" style="2" bestFit="1" customWidth="1"/>
    <col min="9739" max="9984" width="9.140625" style="2"/>
    <col min="9985" max="9985" width="19.85546875" style="2" bestFit="1" customWidth="1"/>
    <col min="9986" max="9986" width="10.85546875" style="2" customWidth="1"/>
    <col min="9987" max="9987" width="12" style="2" customWidth="1"/>
    <col min="9988" max="9988" width="9.140625" style="2"/>
    <col min="9989" max="9989" width="10.7109375" style="2" customWidth="1"/>
    <col min="9990" max="9991" width="9.140625" style="2"/>
    <col min="9992" max="9992" width="12" style="2" customWidth="1"/>
    <col min="9993" max="9993" width="9.140625" style="2"/>
    <col min="9994" max="9994" width="12.5703125" style="2" bestFit="1" customWidth="1"/>
    <col min="9995" max="10240" width="9.140625" style="2"/>
    <col min="10241" max="10241" width="19.85546875" style="2" bestFit="1" customWidth="1"/>
    <col min="10242" max="10242" width="10.85546875" style="2" customWidth="1"/>
    <col min="10243" max="10243" width="12" style="2" customWidth="1"/>
    <col min="10244" max="10244" width="9.140625" style="2"/>
    <col min="10245" max="10245" width="10.7109375" style="2" customWidth="1"/>
    <col min="10246" max="10247" width="9.140625" style="2"/>
    <col min="10248" max="10248" width="12" style="2" customWidth="1"/>
    <col min="10249" max="10249" width="9.140625" style="2"/>
    <col min="10250" max="10250" width="12.5703125" style="2" bestFit="1" customWidth="1"/>
    <col min="10251" max="10496" width="9.140625" style="2"/>
    <col min="10497" max="10497" width="19.85546875" style="2" bestFit="1" customWidth="1"/>
    <col min="10498" max="10498" width="10.85546875" style="2" customWidth="1"/>
    <col min="10499" max="10499" width="12" style="2" customWidth="1"/>
    <col min="10500" max="10500" width="9.140625" style="2"/>
    <col min="10501" max="10501" width="10.7109375" style="2" customWidth="1"/>
    <col min="10502" max="10503" width="9.140625" style="2"/>
    <col min="10504" max="10504" width="12" style="2" customWidth="1"/>
    <col min="10505" max="10505" width="9.140625" style="2"/>
    <col min="10506" max="10506" width="12.5703125" style="2" bestFit="1" customWidth="1"/>
    <col min="10507" max="10752" width="9.140625" style="2"/>
    <col min="10753" max="10753" width="19.85546875" style="2" bestFit="1" customWidth="1"/>
    <col min="10754" max="10754" width="10.85546875" style="2" customWidth="1"/>
    <col min="10755" max="10755" width="12" style="2" customWidth="1"/>
    <col min="10756" max="10756" width="9.140625" style="2"/>
    <col min="10757" max="10757" width="10.7109375" style="2" customWidth="1"/>
    <col min="10758" max="10759" width="9.140625" style="2"/>
    <col min="10760" max="10760" width="12" style="2" customWidth="1"/>
    <col min="10761" max="10761" width="9.140625" style="2"/>
    <col min="10762" max="10762" width="12.5703125" style="2" bestFit="1" customWidth="1"/>
    <col min="10763" max="11008" width="9.140625" style="2"/>
    <col min="11009" max="11009" width="19.85546875" style="2" bestFit="1" customWidth="1"/>
    <col min="11010" max="11010" width="10.85546875" style="2" customWidth="1"/>
    <col min="11011" max="11011" width="12" style="2" customWidth="1"/>
    <col min="11012" max="11012" width="9.140625" style="2"/>
    <col min="11013" max="11013" width="10.7109375" style="2" customWidth="1"/>
    <col min="11014" max="11015" width="9.140625" style="2"/>
    <col min="11016" max="11016" width="12" style="2" customWidth="1"/>
    <col min="11017" max="11017" width="9.140625" style="2"/>
    <col min="11018" max="11018" width="12.5703125" style="2" bestFit="1" customWidth="1"/>
    <col min="11019" max="11264" width="9.140625" style="2"/>
    <col min="11265" max="11265" width="19.85546875" style="2" bestFit="1" customWidth="1"/>
    <col min="11266" max="11266" width="10.85546875" style="2" customWidth="1"/>
    <col min="11267" max="11267" width="12" style="2" customWidth="1"/>
    <col min="11268" max="11268" width="9.140625" style="2"/>
    <col min="11269" max="11269" width="10.7109375" style="2" customWidth="1"/>
    <col min="11270" max="11271" width="9.140625" style="2"/>
    <col min="11272" max="11272" width="12" style="2" customWidth="1"/>
    <col min="11273" max="11273" width="9.140625" style="2"/>
    <col min="11274" max="11274" width="12.5703125" style="2" bestFit="1" customWidth="1"/>
    <col min="11275" max="11520" width="9.140625" style="2"/>
    <col min="11521" max="11521" width="19.85546875" style="2" bestFit="1" customWidth="1"/>
    <col min="11522" max="11522" width="10.85546875" style="2" customWidth="1"/>
    <col min="11523" max="11523" width="12" style="2" customWidth="1"/>
    <col min="11524" max="11524" width="9.140625" style="2"/>
    <col min="11525" max="11525" width="10.7109375" style="2" customWidth="1"/>
    <col min="11526" max="11527" width="9.140625" style="2"/>
    <col min="11528" max="11528" width="12" style="2" customWidth="1"/>
    <col min="11529" max="11529" width="9.140625" style="2"/>
    <col min="11530" max="11530" width="12.5703125" style="2" bestFit="1" customWidth="1"/>
    <col min="11531" max="11776" width="9.140625" style="2"/>
    <col min="11777" max="11777" width="19.85546875" style="2" bestFit="1" customWidth="1"/>
    <col min="11778" max="11778" width="10.85546875" style="2" customWidth="1"/>
    <col min="11779" max="11779" width="12" style="2" customWidth="1"/>
    <col min="11780" max="11780" width="9.140625" style="2"/>
    <col min="11781" max="11781" width="10.7109375" style="2" customWidth="1"/>
    <col min="11782" max="11783" width="9.140625" style="2"/>
    <col min="11784" max="11784" width="12" style="2" customWidth="1"/>
    <col min="11785" max="11785" width="9.140625" style="2"/>
    <col min="11786" max="11786" width="12.5703125" style="2" bestFit="1" customWidth="1"/>
    <col min="11787" max="12032" width="9.140625" style="2"/>
    <col min="12033" max="12033" width="19.85546875" style="2" bestFit="1" customWidth="1"/>
    <col min="12034" max="12034" width="10.85546875" style="2" customWidth="1"/>
    <col min="12035" max="12035" width="12" style="2" customWidth="1"/>
    <col min="12036" max="12036" width="9.140625" style="2"/>
    <col min="12037" max="12037" width="10.7109375" style="2" customWidth="1"/>
    <col min="12038" max="12039" width="9.140625" style="2"/>
    <col min="12040" max="12040" width="12" style="2" customWidth="1"/>
    <col min="12041" max="12041" width="9.140625" style="2"/>
    <col min="12042" max="12042" width="12.5703125" style="2" bestFit="1" customWidth="1"/>
    <col min="12043" max="12288" width="9.140625" style="2"/>
    <col min="12289" max="12289" width="19.85546875" style="2" bestFit="1" customWidth="1"/>
    <col min="12290" max="12290" width="10.85546875" style="2" customWidth="1"/>
    <col min="12291" max="12291" width="12" style="2" customWidth="1"/>
    <col min="12292" max="12292" width="9.140625" style="2"/>
    <col min="12293" max="12293" width="10.7109375" style="2" customWidth="1"/>
    <col min="12294" max="12295" width="9.140625" style="2"/>
    <col min="12296" max="12296" width="12" style="2" customWidth="1"/>
    <col min="12297" max="12297" width="9.140625" style="2"/>
    <col min="12298" max="12298" width="12.5703125" style="2" bestFit="1" customWidth="1"/>
    <col min="12299" max="12544" width="9.140625" style="2"/>
    <col min="12545" max="12545" width="19.85546875" style="2" bestFit="1" customWidth="1"/>
    <col min="12546" max="12546" width="10.85546875" style="2" customWidth="1"/>
    <col min="12547" max="12547" width="12" style="2" customWidth="1"/>
    <col min="12548" max="12548" width="9.140625" style="2"/>
    <col min="12549" max="12549" width="10.7109375" style="2" customWidth="1"/>
    <col min="12550" max="12551" width="9.140625" style="2"/>
    <col min="12552" max="12552" width="12" style="2" customWidth="1"/>
    <col min="12553" max="12553" width="9.140625" style="2"/>
    <col min="12554" max="12554" width="12.5703125" style="2" bestFit="1" customWidth="1"/>
    <col min="12555" max="12800" width="9.140625" style="2"/>
    <col min="12801" max="12801" width="19.85546875" style="2" bestFit="1" customWidth="1"/>
    <col min="12802" max="12802" width="10.85546875" style="2" customWidth="1"/>
    <col min="12803" max="12803" width="12" style="2" customWidth="1"/>
    <col min="12804" max="12804" width="9.140625" style="2"/>
    <col min="12805" max="12805" width="10.7109375" style="2" customWidth="1"/>
    <col min="12806" max="12807" width="9.140625" style="2"/>
    <col min="12808" max="12808" width="12" style="2" customWidth="1"/>
    <col min="12809" max="12809" width="9.140625" style="2"/>
    <col min="12810" max="12810" width="12.5703125" style="2" bestFit="1" customWidth="1"/>
    <col min="12811" max="13056" width="9.140625" style="2"/>
    <col min="13057" max="13057" width="19.85546875" style="2" bestFit="1" customWidth="1"/>
    <col min="13058" max="13058" width="10.85546875" style="2" customWidth="1"/>
    <col min="13059" max="13059" width="12" style="2" customWidth="1"/>
    <col min="13060" max="13060" width="9.140625" style="2"/>
    <col min="13061" max="13061" width="10.7109375" style="2" customWidth="1"/>
    <col min="13062" max="13063" width="9.140625" style="2"/>
    <col min="13064" max="13064" width="12" style="2" customWidth="1"/>
    <col min="13065" max="13065" width="9.140625" style="2"/>
    <col min="13066" max="13066" width="12.5703125" style="2" bestFit="1" customWidth="1"/>
    <col min="13067" max="13312" width="9.140625" style="2"/>
    <col min="13313" max="13313" width="19.85546875" style="2" bestFit="1" customWidth="1"/>
    <col min="13314" max="13314" width="10.85546875" style="2" customWidth="1"/>
    <col min="13315" max="13315" width="12" style="2" customWidth="1"/>
    <col min="13316" max="13316" width="9.140625" style="2"/>
    <col min="13317" max="13317" width="10.7109375" style="2" customWidth="1"/>
    <col min="13318" max="13319" width="9.140625" style="2"/>
    <col min="13320" max="13320" width="12" style="2" customWidth="1"/>
    <col min="13321" max="13321" width="9.140625" style="2"/>
    <col min="13322" max="13322" width="12.5703125" style="2" bestFit="1" customWidth="1"/>
    <col min="13323" max="13568" width="9.140625" style="2"/>
    <col min="13569" max="13569" width="19.85546875" style="2" bestFit="1" customWidth="1"/>
    <col min="13570" max="13570" width="10.85546875" style="2" customWidth="1"/>
    <col min="13571" max="13571" width="12" style="2" customWidth="1"/>
    <col min="13572" max="13572" width="9.140625" style="2"/>
    <col min="13573" max="13573" width="10.7109375" style="2" customWidth="1"/>
    <col min="13574" max="13575" width="9.140625" style="2"/>
    <col min="13576" max="13576" width="12" style="2" customWidth="1"/>
    <col min="13577" max="13577" width="9.140625" style="2"/>
    <col min="13578" max="13578" width="12.5703125" style="2" bestFit="1" customWidth="1"/>
    <col min="13579" max="13824" width="9.140625" style="2"/>
    <col min="13825" max="13825" width="19.85546875" style="2" bestFit="1" customWidth="1"/>
    <col min="13826" max="13826" width="10.85546875" style="2" customWidth="1"/>
    <col min="13827" max="13827" width="12" style="2" customWidth="1"/>
    <col min="13828" max="13828" width="9.140625" style="2"/>
    <col min="13829" max="13829" width="10.7109375" style="2" customWidth="1"/>
    <col min="13830" max="13831" width="9.140625" style="2"/>
    <col min="13832" max="13832" width="12" style="2" customWidth="1"/>
    <col min="13833" max="13833" width="9.140625" style="2"/>
    <col min="13834" max="13834" width="12.5703125" style="2" bestFit="1" customWidth="1"/>
    <col min="13835" max="14080" width="9.140625" style="2"/>
    <col min="14081" max="14081" width="19.85546875" style="2" bestFit="1" customWidth="1"/>
    <col min="14082" max="14082" width="10.85546875" style="2" customWidth="1"/>
    <col min="14083" max="14083" width="12" style="2" customWidth="1"/>
    <col min="14084" max="14084" width="9.140625" style="2"/>
    <col min="14085" max="14085" width="10.7109375" style="2" customWidth="1"/>
    <col min="14086" max="14087" width="9.140625" style="2"/>
    <col min="14088" max="14088" width="12" style="2" customWidth="1"/>
    <col min="14089" max="14089" width="9.140625" style="2"/>
    <col min="14090" max="14090" width="12.5703125" style="2" bestFit="1" customWidth="1"/>
    <col min="14091" max="14336" width="9.140625" style="2"/>
    <col min="14337" max="14337" width="19.85546875" style="2" bestFit="1" customWidth="1"/>
    <col min="14338" max="14338" width="10.85546875" style="2" customWidth="1"/>
    <col min="14339" max="14339" width="12" style="2" customWidth="1"/>
    <col min="14340" max="14340" width="9.140625" style="2"/>
    <col min="14341" max="14341" width="10.7109375" style="2" customWidth="1"/>
    <col min="14342" max="14343" width="9.140625" style="2"/>
    <col min="14344" max="14344" width="12" style="2" customWidth="1"/>
    <col min="14345" max="14345" width="9.140625" style="2"/>
    <col min="14346" max="14346" width="12.5703125" style="2" bestFit="1" customWidth="1"/>
    <col min="14347" max="14592" width="9.140625" style="2"/>
    <col min="14593" max="14593" width="19.85546875" style="2" bestFit="1" customWidth="1"/>
    <col min="14594" max="14594" width="10.85546875" style="2" customWidth="1"/>
    <col min="14595" max="14595" width="12" style="2" customWidth="1"/>
    <col min="14596" max="14596" width="9.140625" style="2"/>
    <col min="14597" max="14597" width="10.7109375" style="2" customWidth="1"/>
    <col min="14598" max="14599" width="9.140625" style="2"/>
    <col min="14600" max="14600" width="12" style="2" customWidth="1"/>
    <col min="14601" max="14601" width="9.140625" style="2"/>
    <col min="14602" max="14602" width="12.5703125" style="2" bestFit="1" customWidth="1"/>
    <col min="14603" max="14848" width="9.140625" style="2"/>
    <col min="14849" max="14849" width="19.85546875" style="2" bestFit="1" customWidth="1"/>
    <col min="14850" max="14850" width="10.85546875" style="2" customWidth="1"/>
    <col min="14851" max="14851" width="12" style="2" customWidth="1"/>
    <col min="14852" max="14852" width="9.140625" style="2"/>
    <col min="14853" max="14853" width="10.7109375" style="2" customWidth="1"/>
    <col min="14854" max="14855" width="9.140625" style="2"/>
    <col min="14856" max="14856" width="12" style="2" customWidth="1"/>
    <col min="14857" max="14857" width="9.140625" style="2"/>
    <col min="14858" max="14858" width="12.5703125" style="2" bestFit="1" customWidth="1"/>
    <col min="14859" max="15104" width="9.140625" style="2"/>
    <col min="15105" max="15105" width="19.85546875" style="2" bestFit="1" customWidth="1"/>
    <col min="15106" max="15106" width="10.85546875" style="2" customWidth="1"/>
    <col min="15107" max="15107" width="12" style="2" customWidth="1"/>
    <col min="15108" max="15108" width="9.140625" style="2"/>
    <col min="15109" max="15109" width="10.7109375" style="2" customWidth="1"/>
    <col min="15110" max="15111" width="9.140625" style="2"/>
    <col min="15112" max="15112" width="12" style="2" customWidth="1"/>
    <col min="15113" max="15113" width="9.140625" style="2"/>
    <col min="15114" max="15114" width="12.5703125" style="2" bestFit="1" customWidth="1"/>
    <col min="15115" max="15360" width="9.140625" style="2"/>
    <col min="15361" max="15361" width="19.85546875" style="2" bestFit="1" customWidth="1"/>
    <col min="15362" max="15362" width="10.85546875" style="2" customWidth="1"/>
    <col min="15363" max="15363" width="12" style="2" customWidth="1"/>
    <col min="15364" max="15364" width="9.140625" style="2"/>
    <col min="15365" max="15365" width="10.7109375" style="2" customWidth="1"/>
    <col min="15366" max="15367" width="9.140625" style="2"/>
    <col min="15368" max="15368" width="12" style="2" customWidth="1"/>
    <col min="15369" max="15369" width="9.140625" style="2"/>
    <col min="15370" max="15370" width="12.5703125" style="2" bestFit="1" customWidth="1"/>
    <col min="15371" max="15616" width="9.140625" style="2"/>
    <col min="15617" max="15617" width="19.85546875" style="2" bestFit="1" customWidth="1"/>
    <col min="15618" max="15618" width="10.85546875" style="2" customWidth="1"/>
    <col min="15619" max="15619" width="12" style="2" customWidth="1"/>
    <col min="15620" max="15620" width="9.140625" style="2"/>
    <col min="15621" max="15621" width="10.7109375" style="2" customWidth="1"/>
    <col min="15622" max="15623" width="9.140625" style="2"/>
    <col min="15624" max="15624" width="12" style="2" customWidth="1"/>
    <col min="15625" max="15625" width="9.140625" style="2"/>
    <col min="15626" max="15626" width="12.5703125" style="2" bestFit="1" customWidth="1"/>
    <col min="15627" max="15872" width="9.140625" style="2"/>
    <col min="15873" max="15873" width="19.85546875" style="2" bestFit="1" customWidth="1"/>
    <col min="15874" max="15874" width="10.85546875" style="2" customWidth="1"/>
    <col min="15875" max="15875" width="12" style="2" customWidth="1"/>
    <col min="15876" max="15876" width="9.140625" style="2"/>
    <col min="15877" max="15877" width="10.7109375" style="2" customWidth="1"/>
    <col min="15878" max="15879" width="9.140625" style="2"/>
    <col min="15880" max="15880" width="12" style="2" customWidth="1"/>
    <col min="15881" max="15881" width="9.140625" style="2"/>
    <col min="15882" max="15882" width="12.5703125" style="2" bestFit="1" customWidth="1"/>
    <col min="15883" max="16128" width="9.140625" style="2"/>
    <col min="16129" max="16129" width="19.85546875" style="2" bestFit="1" customWidth="1"/>
    <col min="16130" max="16130" width="10.85546875" style="2" customWidth="1"/>
    <col min="16131" max="16131" width="12" style="2" customWidth="1"/>
    <col min="16132" max="16132" width="9.140625" style="2"/>
    <col min="16133" max="16133" width="10.7109375" style="2" customWidth="1"/>
    <col min="16134" max="16135" width="9.140625" style="2"/>
    <col min="16136" max="16136" width="12" style="2" customWidth="1"/>
    <col min="16137" max="16137" width="9.140625" style="2"/>
    <col min="16138" max="16138" width="12.5703125" style="2" bestFit="1" customWidth="1"/>
    <col min="16139" max="16384" width="9.140625" style="2"/>
  </cols>
  <sheetData>
    <row r="1" spans="1:12" ht="34.5" x14ac:dyDescent="0.45">
      <c r="A1" s="47" t="s">
        <v>46</v>
      </c>
    </row>
    <row r="2" spans="1:12" ht="18" x14ac:dyDescent="0.25">
      <c r="A2" s="48" t="s">
        <v>47</v>
      </c>
    </row>
    <row r="3" spans="1:12" ht="18" x14ac:dyDescent="0.25">
      <c r="A3" s="48" t="s">
        <v>48</v>
      </c>
    </row>
    <row r="5" spans="1:12" ht="63.75" thickBot="1" x14ac:dyDescent="0.3">
      <c r="A5" s="23" t="s">
        <v>10</v>
      </c>
      <c r="B5" s="24" t="s">
        <v>11</v>
      </c>
      <c r="C5" s="24" t="s">
        <v>12</v>
      </c>
      <c r="D5" s="24" t="s">
        <v>13</v>
      </c>
      <c r="E5" s="24" t="s">
        <v>14</v>
      </c>
      <c r="F5" s="38" t="s">
        <v>27</v>
      </c>
      <c r="G5" s="13" t="s">
        <v>25</v>
      </c>
      <c r="H5" s="38" t="s">
        <v>49</v>
      </c>
      <c r="I5" s="38" t="s">
        <v>29</v>
      </c>
      <c r="J5" s="39" t="s">
        <v>28</v>
      </c>
    </row>
    <row r="6" spans="1:12" ht="15.75" thickBot="1" x14ac:dyDescent="0.3">
      <c r="A6" s="49" t="s">
        <v>15</v>
      </c>
      <c r="B6" s="37">
        <v>100</v>
      </c>
      <c r="C6" s="27">
        <f>B6*0.2</f>
        <v>20</v>
      </c>
      <c r="D6" s="28">
        <f>'Pre-work'!$D$9</f>
        <v>0</v>
      </c>
      <c r="E6" s="28">
        <f>C6*D6</f>
        <v>0</v>
      </c>
      <c r="F6" s="50">
        <v>1</v>
      </c>
      <c r="G6" s="50">
        <v>0.49</v>
      </c>
      <c r="H6" s="50"/>
      <c r="I6" s="50"/>
      <c r="J6" s="50">
        <f>(B6*F6)+(B6*G6)+H6</f>
        <v>149</v>
      </c>
      <c r="L6" s="57">
        <f>J6/C6</f>
        <v>7.45</v>
      </c>
    </row>
    <row r="7" spans="1:12" ht="15.75" thickBot="1" x14ac:dyDescent="0.3">
      <c r="A7" s="51" t="s">
        <v>16</v>
      </c>
      <c r="B7" s="37">
        <v>100</v>
      </c>
      <c r="C7" s="27">
        <f>B7*0.2</f>
        <v>20</v>
      </c>
      <c r="D7" s="28">
        <f>'Pre-work'!$D$9</f>
        <v>0</v>
      </c>
      <c r="E7" s="28">
        <f>C7*D7</f>
        <v>0</v>
      </c>
      <c r="F7" s="50">
        <v>1</v>
      </c>
      <c r="G7" s="50">
        <v>0.49</v>
      </c>
      <c r="H7" s="50"/>
      <c r="I7" s="50"/>
      <c r="J7" s="50">
        <f>(B7*F7)+(B7*G7)+H7</f>
        <v>149</v>
      </c>
      <c r="L7" s="57">
        <f t="shared" ref="L7:L10" si="0">J7/C7</f>
        <v>7.45</v>
      </c>
    </row>
    <row r="8" spans="1:12" ht="15.75" thickBot="1" x14ac:dyDescent="0.3">
      <c r="A8" s="51" t="s">
        <v>32</v>
      </c>
      <c r="B8" s="37">
        <v>100</v>
      </c>
      <c r="C8" s="27">
        <f>B8*0.2</f>
        <v>20</v>
      </c>
      <c r="D8" s="28">
        <f>'Pre-work'!$D$9</f>
        <v>0</v>
      </c>
      <c r="E8" s="28">
        <f>C8*D8</f>
        <v>0</v>
      </c>
      <c r="F8" s="50">
        <v>1</v>
      </c>
      <c r="G8" s="50">
        <v>0.49</v>
      </c>
      <c r="H8" s="50"/>
      <c r="I8" s="50"/>
      <c r="J8" s="50">
        <f>(B8*F8)+(B8*G8)+H8</f>
        <v>149</v>
      </c>
      <c r="L8" s="57">
        <f t="shared" si="0"/>
        <v>7.45</v>
      </c>
    </row>
    <row r="9" spans="1:12" ht="15.75" thickBot="1" x14ac:dyDescent="0.3">
      <c r="A9" s="51" t="s">
        <v>50</v>
      </c>
      <c r="B9" s="37">
        <v>100</v>
      </c>
      <c r="C9" s="27">
        <f>B9*0.1</f>
        <v>10</v>
      </c>
      <c r="D9" s="28">
        <f>'Pre-work'!$D$9</f>
        <v>0</v>
      </c>
      <c r="E9" s="28">
        <f>C9*D9</f>
        <v>0</v>
      </c>
      <c r="F9" s="50">
        <v>1</v>
      </c>
      <c r="G9" s="50">
        <v>0.49</v>
      </c>
      <c r="H9" s="50">
        <f>C9*50</f>
        <v>500</v>
      </c>
      <c r="I9" s="50"/>
      <c r="J9" s="50">
        <f>(B9*F9)+(B9*G9)+H9</f>
        <v>649</v>
      </c>
      <c r="L9" s="57">
        <f t="shared" si="0"/>
        <v>64.900000000000006</v>
      </c>
    </row>
    <row r="10" spans="1:12" x14ac:dyDescent="0.25">
      <c r="B10" s="54"/>
      <c r="C10" s="55">
        <f>SUM(C6:C9)</f>
        <v>70</v>
      </c>
      <c r="D10" s="54"/>
      <c r="E10" s="56">
        <f>SUM(E6:E9)</f>
        <v>0</v>
      </c>
      <c r="J10" s="57">
        <f>SUM(J6:J9)</f>
        <v>1096</v>
      </c>
      <c r="L10" s="57">
        <f t="shared" si="0"/>
        <v>15.657142857142857</v>
      </c>
    </row>
    <row r="11" spans="1:12" x14ac:dyDescent="0.25">
      <c r="L11" s="53" t="s">
        <v>51</v>
      </c>
    </row>
    <row r="12" spans="1:12" x14ac:dyDescent="0.25">
      <c r="L12" s="57">
        <f>J10/C10</f>
        <v>15.657142857142857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B20" sqref="B20"/>
    </sheetView>
  </sheetViews>
  <sheetFormatPr defaultRowHeight="15" x14ac:dyDescent="0.25"/>
  <cols>
    <col min="1" max="1" width="15.42578125" style="2" bestFit="1" customWidth="1"/>
    <col min="2" max="2" width="24.85546875" style="2" customWidth="1"/>
    <col min="3" max="3" width="11.140625" style="2" customWidth="1"/>
    <col min="4" max="4" width="9.140625" style="2"/>
    <col min="5" max="6" width="10.85546875" style="2" customWidth="1"/>
    <col min="7" max="8" width="9.140625" style="2"/>
    <col min="9" max="9" width="10.42578125" style="2" customWidth="1"/>
    <col min="10" max="256" width="9.140625" style="2"/>
    <col min="257" max="257" width="15.42578125" style="2" bestFit="1" customWidth="1"/>
    <col min="258" max="258" width="24.85546875" style="2" customWidth="1"/>
    <col min="259" max="259" width="11.140625" style="2" customWidth="1"/>
    <col min="260" max="260" width="9.140625" style="2"/>
    <col min="261" max="262" width="10.85546875" style="2" customWidth="1"/>
    <col min="263" max="264" width="9.140625" style="2"/>
    <col min="265" max="265" width="10.42578125" style="2" customWidth="1"/>
    <col min="266" max="512" width="9.140625" style="2"/>
    <col min="513" max="513" width="15.42578125" style="2" bestFit="1" customWidth="1"/>
    <col min="514" max="514" width="24.85546875" style="2" customWidth="1"/>
    <col min="515" max="515" width="11.140625" style="2" customWidth="1"/>
    <col min="516" max="516" width="9.140625" style="2"/>
    <col min="517" max="518" width="10.85546875" style="2" customWidth="1"/>
    <col min="519" max="520" width="9.140625" style="2"/>
    <col min="521" max="521" width="10.42578125" style="2" customWidth="1"/>
    <col min="522" max="768" width="9.140625" style="2"/>
    <col min="769" max="769" width="15.42578125" style="2" bestFit="1" customWidth="1"/>
    <col min="770" max="770" width="24.85546875" style="2" customWidth="1"/>
    <col min="771" max="771" width="11.140625" style="2" customWidth="1"/>
    <col min="772" max="772" width="9.140625" style="2"/>
    <col min="773" max="774" width="10.85546875" style="2" customWidth="1"/>
    <col min="775" max="776" width="9.140625" style="2"/>
    <col min="777" max="777" width="10.42578125" style="2" customWidth="1"/>
    <col min="778" max="1024" width="9.140625" style="2"/>
    <col min="1025" max="1025" width="15.42578125" style="2" bestFit="1" customWidth="1"/>
    <col min="1026" max="1026" width="24.85546875" style="2" customWidth="1"/>
    <col min="1027" max="1027" width="11.140625" style="2" customWidth="1"/>
    <col min="1028" max="1028" width="9.140625" style="2"/>
    <col min="1029" max="1030" width="10.85546875" style="2" customWidth="1"/>
    <col min="1031" max="1032" width="9.140625" style="2"/>
    <col min="1033" max="1033" width="10.42578125" style="2" customWidth="1"/>
    <col min="1034" max="1280" width="9.140625" style="2"/>
    <col min="1281" max="1281" width="15.42578125" style="2" bestFit="1" customWidth="1"/>
    <col min="1282" max="1282" width="24.85546875" style="2" customWidth="1"/>
    <col min="1283" max="1283" width="11.140625" style="2" customWidth="1"/>
    <col min="1284" max="1284" width="9.140625" style="2"/>
    <col min="1285" max="1286" width="10.85546875" style="2" customWidth="1"/>
    <col min="1287" max="1288" width="9.140625" style="2"/>
    <col min="1289" max="1289" width="10.42578125" style="2" customWidth="1"/>
    <col min="1290" max="1536" width="9.140625" style="2"/>
    <col min="1537" max="1537" width="15.42578125" style="2" bestFit="1" customWidth="1"/>
    <col min="1538" max="1538" width="24.85546875" style="2" customWidth="1"/>
    <col min="1539" max="1539" width="11.140625" style="2" customWidth="1"/>
    <col min="1540" max="1540" width="9.140625" style="2"/>
    <col min="1541" max="1542" width="10.85546875" style="2" customWidth="1"/>
    <col min="1543" max="1544" width="9.140625" style="2"/>
    <col min="1545" max="1545" width="10.42578125" style="2" customWidth="1"/>
    <col min="1546" max="1792" width="9.140625" style="2"/>
    <col min="1793" max="1793" width="15.42578125" style="2" bestFit="1" customWidth="1"/>
    <col min="1794" max="1794" width="24.85546875" style="2" customWidth="1"/>
    <col min="1795" max="1795" width="11.140625" style="2" customWidth="1"/>
    <col min="1796" max="1796" width="9.140625" style="2"/>
    <col min="1797" max="1798" width="10.85546875" style="2" customWidth="1"/>
    <col min="1799" max="1800" width="9.140625" style="2"/>
    <col min="1801" max="1801" width="10.42578125" style="2" customWidth="1"/>
    <col min="1802" max="2048" width="9.140625" style="2"/>
    <col min="2049" max="2049" width="15.42578125" style="2" bestFit="1" customWidth="1"/>
    <col min="2050" max="2050" width="24.85546875" style="2" customWidth="1"/>
    <col min="2051" max="2051" width="11.140625" style="2" customWidth="1"/>
    <col min="2052" max="2052" width="9.140625" style="2"/>
    <col min="2053" max="2054" width="10.85546875" style="2" customWidth="1"/>
    <col min="2055" max="2056" width="9.140625" style="2"/>
    <col min="2057" max="2057" width="10.42578125" style="2" customWidth="1"/>
    <col min="2058" max="2304" width="9.140625" style="2"/>
    <col min="2305" max="2305" width="15.42578125" style="2" bestFit="1" customWidth="1"/>
    <col min="2306" max="2306" width="24.85546875" style="2" customWidth="1"/>
    <col min="2307" max="2307" width="11.140625" style="2" customWidth="1"/>
    <col min="2308" max="2308" width="9.140625" style="2"/>
    <col min="2309" max="2310" width="10.85546875" style="2" customWidth="1"/>
    <col min="2311" max="2312" width="9.140625" style="2"/>
    <col min="2313" max="2313" width="10.42578125" style="2" customWidth="1"/>
    <col min="2314" max="2560" width="9.140625" style="2"/>
    <col min="2561" max="2561" width="15.42578125" style="2" bestFit="1" customWidth="1"/>
    <col min="2562" max="2562" width="24.85546875" style="2" customWidth="1"/>
    <col min="2563" max="2563" width="11.140625" style="2" customWidth="1"/>
    <col min="2564" max="2564" width="9.140625" style="2"/>
    <col min="2565" max="2566" width="10.85546875" style="2" customWidth="1"/>
    <col min="2567" max="2568" width="9.140625" style="2"/>
    <col min="2569" max="2569" width="10.42578125" style="2" customWidth="1"/>
    <col min="2570" max="2816" width="9.140625" style="2"/>
    <col min="2817" max="2817" width="15.42578125" style="2" bestFit="1" customWidth="1"/>
    <col min="2818" max="2818" width="24.85546875" style="2" customWidth="1"/>
    <col min="2819" max="2819" width="11.140625" style="2" customWidth="1"/>
    <col min="2820" max="2820" width="9.140625" style="2"/>
    <col min="2821" max="2822" width="10.85546875" style="2" customWidth="1"/>
    <col min="2823" max="2824" width="9.140625" style="2"/>
    <col min="2825" max="2825" width="10.42578125" style="2" customWidth="1"/>
    <col min="2826" max="3072" width="9.140625" style="2"/>
    <col min="3073" max="3073" width="15.42578125" style="2" bestFit="1" customWidth="1"/>
    <col min="3074" max="3074" width="24.85546875" style="2" customWidth="1"/>
    <col min="3075" max="3075" width="11.140625" style="2" customWidth="1"/>
    <col min="3076" max="3076" width="9.140625" style="2"/>
    <col min="3077" max="3078" width="10.85546875" style="2" customWidth="1"/>
    <col min="3079" max="3080" width="9.140625" style="2"/>
    <col min="3081" max="3081" width="10.42578125" style="2" customWidth="1"/>
    <col min="3082" max="3328" width="9.140625" style="2"/>
    <col min="3329" max="3329" width="15.42578125" style="2" bestFit="1" customWidth="1"/>
    <col min="3330" max="3330" width="24.85546875" style="2" customWidth="1"/>
    <col min="3331" max="3331" width="11.140625" style="2" customWidth="1"/>
    <col min="3332" max="3332" width="9.140625" style="2"/>
    <col min="3333" max="3334" width="10.85546875" style="2" customWidth="1"/>
    <col min="3335" max="3336" width="9.140625" style="2"/>
    <col min="3337" max="3337" width="10.42578125" style="2" customWidth="1"/>
    <col min="3338" max="3584" width="9.140625" style="2"/>
    <col min="3585" max="3585" width="15.42578125" style="2" bestFit="1" customWidth="1"/>
    <col min="3586" max="3586" width="24.85546875" style="2" customWidth="1"/>
    <col min="3587" max="3587" width="11.140625" style="2" customWidth="1"/>
    <col min="3588" max="3588" width="9.140625" style="2"/>
    <col min="3589" max="3590" width="10.85546875" style="2" customWidth="1"/>
    <col min="3591" max="3592" width="9.140625" style="2"/>
    <col min="3593" max="3593" width="10.42578125" style="2" customWidth="1"/>
    <col min="3594" max="3840" width="9.140625" style="2"/>
    <col min="3841" max="3841" width="15.42578125" style="2" bestFit="1" customWidth="1"/>
    <col min="3842" max="3842" width="24.85546875" style="2" customWidth="1"/>
    <col min="3843" max="3843" width="11.140625" style="2" customWidth="1"/>
    <col min="3844" max="3844" width="9.140625" style="2"/>
    <col min="3845" max="3846" width="10.85546875" style="2" customWidth="1"/>
    <col min="3847" max="3848" width="9.140625" style="2"/>
    <col min="3849" max="3849" width="10.42578125" style="2" customWidth="1"/>
    <col min="3850" max="4096" width="9.140625" style="2"/>
    <col min="4097" max="4097" width="15.42578125" style="2" bestFit="1" customWidth="1"/>
    <col min="4098" max="4098" width="24.85546875" style="2" customWidth="1"/>
    <col min="4099" max="4099" width="11.140625" style="2" customWidth="1"/>
    <col min="4100" max="4100" width="9.140625" style="2"/>
    <col min="4101" max="4102" width="10.85546875" style="2" customWidth="1"/>
    <col min="4103" max="4104" width="9.140625" style="2"/>
    <col min="4105" max="4105" width="10.42578125" style="2" customWidth="1"/>
    <col min="4106" max="4352" width="9.140625" style="2"/>
    <col min="4353" max="4353" width="15.42578125" style="2" bestFit="1" customWidth="1"/>
    <col min="4354" max="4354" width="24.85546875" style="2" customWidth="1"/>
    <col min="4355" max="4355" width="11.140625" style="2" customWidth="1"/>
    <col min="4356" max="4356" width="9.140625" style="2"/>
    <col min="4357" max="4358" width="10.85546875" style="2" customWidth="1"/>
    <col min="4359" max="4360" width="9.140625" style="2"/>
    <col min="4361" max="4361" width="10.42578125" style="2" customWidth="1"/>
    <col min="4362" max="4608" width="9.140625" style="2"/>
    <col min="4609" max="4609" width="15.42578125" style="2" bestFit="1" customWidth="1"/>
    <col min="4610" max="4610" width="24.85546875" style="2" customWidth="1"/>
    <col min="4611" max="4611" width="11.140625" style="2" customWidth="1"/>
    <col min="4612" max="4612" width="9.140625" style="2"/>
    <col min="4613" max="4614" width="10.85546875" style="2" customWidth="1"/>
    <col min="4615" max="4616" width="9.140625" style="2"/>
    <col min="4617" max="4617" width="10.42578125" style="2" customWidth="1"/>
    <col min="4618" max="4864" width="9.140625" style="2"/>
    <col min="4865" max="4865" width="15.42578125" style="2" bestFit="1" customWidth="1"/>
    <col min="4866" max="4866" width="24.85546875" style="2" customWidth="1"/>
    <col min="4867" max="4867" width="11.140625" style="2" customWidth="1"/>
    <col min="4868" max="4868" width="9.140625" style="2"/>
    <col min="4869" max="4870" width="10.85546875" style="2" customWidth="1"/>
    <col min="4871" max="4872" width="9.140625" style="2"/>
    <col min="4873" max="4873" width="10.42578125" style="2" customWidth="1"/>
    <col min="4874" max="5120" width="9.140625" style="2"/>
    <col min="5121" max="5121" width="15.42578125" style="2" bestFit="1" customWidth="1"/>
    <col min="5122" max="5122" width="24.85546875" style="2" customWidth="1"/>
    <col min="5123" max="5123" width="11.140625" style="2" customWidth="1"/>
    <col min="5124" max="5124" width="9.140625" style="2"/>
    <col min="5125" max="5126" width="10.85546875" style="2" customWidth="1"/>
    <col min="5127" max="5128" width="9.140625" style="2"/>
    <col min="5129" max="5129" width="10.42578125" style="2" customWidth="1"/>
    <col min="5130" max="5376" width="9.140625" style="2"/>
    <col min="5377" max="5377" width="15.42578125" style="2" bestFit="1" customWidth="1"/>
    <col min="5378" max="5378" width="24.85546875" style="2" customWidth="1"/>
    <col min="5379" max="5379" width="11.140625" style="2" customWidth="1"/>
    <col min="5380" max="5380" width="9.140625" style="2"/>
    <col min="5381" max="5382" width="10.85546875" style="2" customWidth="1"/>
    <col min="5383" max="5384" width="9.140625" style="2"/>
    <col min="5385" max="5385" width="10.42578125" style="2" customWidth="1"/>
    <col min="5386" max="5632" width="9.140625" style="2"/>
    <col min="5633" max="5633" width="15.42578125" style="2" bestFit="1" customWidth="1"/>
    <col min="5634" max="5634" width="24.85546875" style="2" customWidth="1"/>
    <col min="5635" max="5635" width="11.140625" style="2" customWidth="1"/>
    <col min="5636" max="5636" width="9.140625" style="2"/>
    <col min="5637" max="5638" width="10.85546875" style="2" customWidth="1"/>
    <col min="5639" max="5640" width="9.140625" style="2"/>
    <col min="5641" max="5641" width="10.42578125" style="2" customWidth="1"/>
    <col min="5642" max="5888" width="9.140625" style="2"/>
    <col min="5889" max="5889" width="15.42578125" style="2" bestFit="1" customWidth="1"/>
    <col min="5890" max="5890" width="24.85546875" style="2" customWidth="1"/>
    <col min="5891" max="5891" width="11.140625" style="2" customWidth="1"/>
    <col min="5892" max="5892" width="9.140625" style="2"/>
    <col min="5893" max="5894" width="10.85546875" style="2" customWidth="1"/>
    <col min="5895" max="5896" width="9.140625" style="2"/>
    <col min="5897" max="5897" width="10.42578125" style="2" customWidth="1"/>
    <col min="5898" max="6144" width="9.140625" style="2"/>
    <col min="6145" max="6145" width="15.42578125" style="2" bestFit="1" customWidth="1"/>
    <col min="6146" max="6146" width="24.85546875" style="2" customWidth="1"/>
    <col min="6147" max="6147" width="11.140625" style="2" customWidth="1"/>
    <col min="6148" max="6148" width="9.140625" style="2"/>
    <col min="6149" max="6150" width="10.85546875" style="2" customWidth="1"/>
    <col min="6151" max="6152" width="9.140625" style="2"/>
    <col min="6153" max="6153" width="10.42578125" style="2" customWidth="1"/>
    <col min="6154" max="6400" width="9.140625" style="2"/>
    <col min="6401" max="6401" width="15.42578125" style="2" bestFit="1" customWidth="1"/>
    <col min="6402" max="6402" width="24.85546875" style="2" customWidth="1"/>
    <col min="6403" max="6403" width="11.140625" style="2" customWidth="1"/>
    <col min="6404" max="6404" width="9.140625" style="2"/>
    <col min="6405" max="6406" width="10.85546875" style="2" customWidth="1"/>
    <col min="6407" max="6408" width="9.140625" style="2"/>
    <col min="6409" max="6409" width="10.42578125" style="2" customWidth="1"/>
    <col min="6410" max="6656" width="9.140625" style="2"/>
    <col min="6657" max="6657" width="15.42578125" style="2" bestFit="1" customWidth="1"/>
    <col min="6658" max="6658" width="24.85546875" style="2" customWidth="1"/>
    <col min="6659" max="6659" width="11.140625" style="2" customWidth="1"/>
    <col min="6660" max="6660" width="9.140625" style="2"/>
    <col min="6661" max="6662" width="10.85546875" style="2" customWidth="1"/>
    <col min="6663" max="6664" width="9.140625" style="2"/>
    <col min="6665" max="6665" width="10.42578125" style="2" customWidth="1"/>
    <col min="6666" max="6912" width="9.140625" style="2"/>
    <col min="6913" max="6913" width="15.42578125" style="2" bestFit="1" customWidth="1"/>
    <col min="6914" max="6914" width="24.85546875" style="2" customWidth="1"/>
    <col min="6915" max="6915" width="11.140625" style="2" customWidth="1"/>
    <col min="6916" max="6916" width="9.140625" style="2"/>
    <col min="6917" max="6918" width="10.85546875" style="2" customWidth="1"/>
    <col min="6919" max="6920" width="9.140625" style="2"/>
    <col min="6921" max="6921" width="10.42578125" style="2" customWidth="1"/>
    <col min="6922" max="7168" width="9.140625" style="2"/>
    <col min="7169" max="7169" width="15.42578125" style="2" bestFit="1" customWidth="1"/>
    <col min="7170" max="7170" width="24.85546875" style="2" customWidth="1"/>
    <col min="7171" max="7171" width="11.140625" style="2" customWidth="1"/>
    <col min="7172" max="7172" width="9.140625" style="2"/>
    <col min="7173" max="7174" width="10.85546875" style="2" customWidth="1"/>
    <col min="7175" max="7176" width="9.140625" style="2"/>
    <col min="7177" max="7177" width="10.42578125" style="2" customWidth="1"/>
    <col min="7178" max="7424" width="9.140625" style="2"/>
    <col min="7425" max="7425" width="15.42578125" style="2" bestFit="1" customWidth="1"/>
    <col min="7426" max="7426" width="24.85546875" style="2" customWidth="1"/>
    <col min="7427" max="7427" width="11.140625" style="2" customWidth="1"/>
    <col min="7428" max="7428" width="9.140625" style="2"/>
    <col min="7429" max="7430" width="10.85546875" style="2" customWidth="1"/>
    <col min="7431" max="7432" width="9.140625" style="2"/>
    <col min="7433" max="7433" width="10.42578125" style="2" customWidth="1"/>
    <col min="7434" max="7680" width="9.140625" style="2"/>
    <col min="7681" max="7681" width="15.42578125" style="2" bestFit="1" customWidth="1"/>
    <col min="7682" max="7682" width="24.85546875" style="2" customWidth="1"/>
    <col min="7683" max="7683" width="11.140625" style="2" customWidth="1"/>
    <col min="7684" max="7684" width="9.140625" style="2"/>
    <col min="7685" max="7686" width="10.85546875" style="2" customWidth="1"/>
    <col min="7687" max="7688" width="9.140625" style="2"/>
    <col min="7689" max="7689" width="10.42578125" style="2" customWidth="1"/>
    <col min="7690" max="7936" width="9.140625" style="2"/>
    <col min="7937" max="7937" width="15.42578125" style="2" bestFit="1" customWidth="1"/>
    <col min="7938" max="7938" width="24.85546875" style="2" customWidth="1"/>
    <col min="7939" max="7939" width="11.140625" style="2" customWidth="1"/>
    <col min="7940" max="7940" width="9.140625" style="2"/>
    <col min="7941" max="7942" width="10.85546875" style="2" customWidth="1"/>
    <col min="7943" max="7944" width="9.140625" style="2"/>
    <col min="7945" max="7945" width="10.42578125" style="2" customWidth="1"/>
    <col min="7946" max="8192" width="9.140625" style="2"/>
    <col min="8193" max="8193" width="15.42578125" style="2" bestFit="1" customWidth="1"/>
    <col min="8194" max="8194" width="24.85546875" style="2" customWidth="1"/>
    <col min="8195" max="8195" width="11.140625" style="2" customWidth="1"/>
    <col min="8196" max="8196" width="9.140625" style="2"/>
    <col min="8197" max="8198" width="10.85546875" style="2" customWidth="1"/>
    <col min="8199" max="8200" width="9.140625" style="2"/>
    <col min="8201" max="8201" width="10.42578125" style="2" customWidth="1"/>
    <col min="8202" max="8448" width="9.140625" style="2"/>
    <col min="8449" max="8449" width="15.42578125" style="2" bestFit="1" customWidth="1"/>
    <col min="8450" max="8450" width="24.85546875" style="2" customWidth="1"/>
    <col min="8451" max="8451" width="11.140625" style="2" customWidth="1"/>
    <col min="8452" max="8452" width="9.140625" style="2"/>
    <col min="8453" max="8454" width="10.85546875" style="2" customWidth="1"/>
    <col min="8455" max="8456" width="9.140625" style="2"/>
    <col min="8457" max="8457" width="10.42578125" style="2" customWidth="1"/>
    <col min="8458" max="8704" width="9.140625" style="2"/>
    <col min="8705" max="8705" width="15.42578125" style="2" bestFit="1" customWidth="1"/>
    <col min="8706" max="8706" width="24.85546875" style="2" customWidth="1"/>
    <col min="8707" max="8707" width="11.140625" style="2" customWidth="1"/>
    <col min="8708" max="8708" width="9.140625" style="2"/>
    <col min="8709" max="8710" width="10.85546875" style="2" customWidth="1"/>
    <col min="8711" max="8712" width="9.140625" style="2"/>
    <col min="8713" max="8713" width="10.42578125" style="2" customWidth="1"/>
    <col min="8714" max="8960" width="9.140625" style="2"/>
    <col min="8961" max="8961" width="15.42578125" style="2" bestFit="1" customWidth="1"/>
    <col min="8962" max="8962" width="24.85546875" style="2" customWidth="1"/>
    <col min="8963" max="8963" width="11.140625" style="2" customWidth="1"/>
    <col min="8964" max="8964" width="9.140625" style="2"/>
    <col min="8965" max="8966" width="10.85546875" style="2" customWidth="1"/>
    <col min="8967" max="8968" width="9.140625" style="2"/>
    <col min="8969" max="8969" width="10.42578125" style="2" customWidth="1"/>
    <col min="8970" max="9216" width="9.140625" style="2"/>
    <col min="9217" max="9217" width="15.42578125" style="2" bestFit="1" customWidth="1"/>
    <col min="9218" max="9218" width="24.85546875" style="2" customWidth="1"/>
    <col min="9219" max="9219" width="11.140625" style="2" customWidth="1"/>
    <col min="9220" max="9220" width="9.140625" style="2"/>
    <col min="9221" max="9222" width="10.85546875" style="2" customWidth="1"/>
    <col min="9223" max="9224" width="9.140625" style="2"/>
    <col min="9225" max="9225" width="10.42578125" style="2" customWidth="1"/>
    <col min="9226" max="9472" width="9.140625" style="2"/>
    <col min="9473" max="9473" width="15.42578125" style="2" bestFit="1" customWidth="1"/>
    <col min="9474" max="9474" width="24.85546875" style="2" customWidth="1"/>
    <col min="9475" max="9475" width="11.140625" style="2" customWidth="1"/>
    <col min="9476" max="9476" width="9.140625" style="2"/>
    <col min="9477" max="9478" width="10.85546875" style="2" customWidth="1"/>
    <col min="9479" max="9480" width="9.140625" style="2"/>
    <col min="9481" max="9481" width="10.42578125" style="2" customWidth="1"/>
    <col min="9482" max="9728" width="9.140625" style="2"/>
    <col min="9729" max="9729" width="15.42578125" style="2" bestFit="1" customWidth="1"/>
    <col min="9730" max="9730" width="24.85546875" style="2" customWidth="1"/>
    <col min="9731" max="9731" width="11.140625" style="2" customWidth="1"/>
    <col min="9732" max="9732" width="9.140625" style="2"/>
    <col min="9733" max="9734" width="10.85546875" style="2" customWidth="1"/>
    <col min="9735" max="9736" width="9.140625" style="2"/>
    <col min="9737" max="9737" width="10.42578125" style="2" customWidth="1"/>
    <col min="9738" max="9984" width="9.140625" style="2"/>
    <col min="9985" max="9985" width="15.42578125" style="2" bestFit="1" customWidth="1"/>
    <col min="9986" max="9986" width="24.85546875" style="2" customWidth="1"/>
    <col min="9987" max="9987" width="11.140625" style="2" customWidth="1"/>
    <col min="9988" max="9988" width="9.140625" style="2"/>
    <col min="9989" max="9990" width="10.85546875" style="2" customWidth="1"/>
    <col min="9991" max="9992" width="9.140625" style="2"/>
    <col min="9993" max="9993" width="10.42578125" style="2" customWidth="1"/>
    <col min="9994" max="10240" width="9.140625" style="2"/>
    <col min="10241" max="10241" width="15.42578125" style="2" bestFit="1" customWidth="1"/>
    <col min="10242" max="10242" width="24.85546875" style="2" customWidth="1"/>
    <col min="10243" max="10243" width="11.140625" style="2" customWidth="1"/>
    <col min="10244" max="10244" width="9.140625" style="2"/>
    <col min="10245" max="10246" width="10.85546875" style="2" customWidth="1"/>
    <col min="10247" max="10248" width="9.140625" style="2"/>
    <col min="10249" max="10249" width="10.42578125" style="2" customWidth="1"/>
    <col min="10250" max="10496" width="9.140625" style="2"/>
    <col min="10497" max="10497" width="15.42578125" style="2" bestFit="1" customWidth="1"/>
    <col min="10498" max="10498" width="24.85546875" style="2" customWidth="1"/>
    <col min="10499" max="10499" width="11.140625" style="2" customWidth="1"/>
    <col min="10500" max="10500" width="9.140625" style="2"/>
    <col min="10501" max="10502" width="10.85546875" style="2" customWidth="1"/>
    <col min="10503" max="10504" width="9.140625" style="2"/>
    <col min="10505" max="10505" width="10.42578125" style="2" customWidth="1"/>
    <col min="10506" max="10752" width="9.140625" style="2"/>
    <col min="10753" max="10753" width="15.42578125" style="2" bestFit="1" customWidth="1"/>
    <col min="10754" max="10754" width="24.85546875" style="2" customWidth="1"/>
    <col min="10755" max="10755" width="11.140625" style="2" customWidth="1"/>
    <col min="10756" max="10756" width="9.140625" style="2"/>
    <col min="10757" max="10758" width="10.85546875" style="2" customWidth="1"/>
    <col min="10759" max="10760" width="9.140625" style="2"/>
    <col min="10761" max="10761" width="10.42578125" style="2" customWidth="1"/>
    <col min="10762" max="11008" width="9.140625" style="2"/>
    <col min="11009" max="11009" width="15.42578125" style="2" bestFit="1" customWidth="1"/>
    <col min="11010" max="11010" width="24.85546875" style="2" customWidth="1"/>
    <col min="11011" max="11011" width="11.140625" style="2" customWidth="1"/>
    <col min="11012" max="11012" width="9.140625" style="2"/>
    <col min="11013" max="11014" width="10.85546875" style="2" customWidth="1"/>
    <col min="11015" max="11016" width="9.140625" style="2"/>
    <col min="11017" max="11017" width="10.42578125" style="2" customWidth="1"/>
    <col min="11018" max="11264" width="9.140625" style="2"/>
    <col min="11265" max="11265" width="15.42578125" style="2" bestFit="1" customWidth="1"/>
    <col min="11266" max="11266" width="24.85546875" style="2" customWidth="1"/>
    <col min="11267" max="11267" width="11.140625" style="2" customWidth="1"/>
    <col min="11268" max="11268" width="9.140625" style="2"/>
    <col min="11269" max="11270" width="10.85546875" style="2" customWidth="1"/>
    <col min="11271" max="11272" width="9.140625" style="2"/>
    <col min="11273" max="11273" width="10.42578125" style="2" customWidth="1"/>
    <col min="11274" max="11520" width="9.140625" style="2"/>
    <col min="11521" max="11521" width="15.42578125" style="2" bestFit="1" customWidth="1"/>
    <col min="11522" max="11522" width="24.85546875" style="2" customWidth="1"/>
    <col min="11523" max="11523" width="11.140625" style="2" customWidth="1"/>
    <col min="11524" max="11524" width="9.140625" style="2"/>
    <col min="11525" max="11526" width="10.85546875" style="2" customWidth="1"/>
    <col min="11527" max="11528" width="9.140625" style="2"/>
    <col min="11529" max="11529" width="10.42578125" style="2" customWidth="1"/>
    <col min="11530" max="11776" width="9.140625" style="2"/>
    <col min="11777" max="11777" width="15.42578125" style="2" bestFit="1" customWidth="1"/>
    <col min="11778" max="11778" width="24.85546875" style="2" customWidth="1"/>
    <col min="11779" max="11779" width="11.140625" style="2" customWidth="1"/>
    <col min="11780" max="11780" width="9.140625" style="2"/>
    <col min="11781" max="11782" width="10.85546875" style="2" customWidth="1"/>
    <col min="11783" max="11784" width="9.140625" style="2"/>
    <col min="11785" max="11785" width="10.42578125" style="2" customWidth="1"/>
    <col min="11786" max="12032" width="9.140625" style="2"/>
    <col min="12033" max="12033" width="15.42578125" style="2" bestFit="1" customWidth="1"/>
    <col min="12034" max="12034" width="24.85546875" style="2" customWidth="1"/>
    <col min="12035" max="12035" width="11.140625" style="2" customWidth="1"/>
    <col min="12036" max="12036" width="9.140625" style="2"/>
    <col min="12037" max="12038" width="10.85546875" style="2" customWidth="1"/>
    <col min="12039" max="12040" width="9.140625" style="2"/>
    <col min="12041" max="12041" width="10.42578125" style="2" customWidth="1"/>
    <col min="12042" max="12288" width="9.140625" style="2"/>
    <col min="12289" max="12289" width="15.42578125" style="2" bestFit="1" customWidth="1"/>
    <col min="12290" max="12290" width="24.85546875" style="2" customWidth="1"/>
    <col min="12291" max="12291" width="11.140625" style="2" customWidth="1"/>
    <col min="12292" max="12292" width="9.140625" style="2"/>
    <col min="12293" max="12294" width="10.85546875" style="2" customWidth="1"/>
    <col min="12295" max="12296" width="9.140625" style="2"/>
    <col min="12297" max="12297" width="10.42578125" style="2" customWidth="1"/>
    <col min="12298" max="12544" width="9.140625" style="2"/>
    <col min="12545" max="12545" width="15.42578125" style="2" bestFit="1" customWidth="1"/>
    <col min="12546" max="12546" width="24.85546875" style="2" customWidth="1"/>
    <col min="12547" max="12547" width="11.140625" style="2" customWidth="1"/>
    <col min="12548" max="12548" width="9.140625" style="2"/>
    <col min="12549" max="12550" width="10.85546875" style="2" customWidth="1"/>
    <col min="12551" max="12552" width="9.140625" style="2"/>
    <col min="12553" max="12553" width="10.42578125" style="2" customWidth="1"/>
    <col min="12554" max="12800" width="9.140625" style="2"/>
    <col min="12801" max="12801" width="15.42578125" style="2" bestFit="1" customWidth="1"/>
    <col min="12802" max="12802" width="24.85546875" style="2" customWidth="1"/>
    <col min="12803" max="12803" width="11.140625" style="2" customWidth="1"/>
    <col min="12804" max="12804" width="9.140625" style="2"/>
    <col min="12805" max="12806" width="10.85546875" style="2" customWidth="1"/>
    <col min="12807" max="12808" width="9.140625" style="2"/>
    <col min="12809" max="12809" width="10.42578125" style="2" customWidth="1"/>
    <col min="12810" max="13056" width="9.140625" style="2"/>
    <col min="13057" max="13057" width="15.42578125" style="2" bestFit="1" customWidth="1"/>
    <col min="13058" max="13058" width="24.85546875" style="2" customWidth="1"/>
    <col min="13059" max="13059" width="11.140625" style="2" customWidth="1"/>
    <col min="13060" max="13060" width="9.140625" style="2"/>
    <col min="13061" max="13062" width="10.85546875" style="2" customWidth="1"/>
    <col min="13063" max="13064" width="9.140625" style="2"/>
    <col min="13065" max="13065" width="10.42578125" style="2" customWidth="1"/>
    <col min="13066" max="13312" width="9.140625" style="2"/>
    <col min="13313" max="13313" width="15.42578125" style="2" bestFit="1" customWidth="1"/>
    <col min="13314" max="13314" width="24.85546875" style="2" customWidth="1"/>
    <col min="13315" max="13315" width="11.140625" style="2" customWidth="1"/>
    <col min="13316" max="13316" width="9.140625" style="2"/>
    <col min="13317" max="13318" width="10.85546875" style="2" customWidth="1"/>
    <col min="13319" max="13320" width="9.140625" style="2"/>
    <col min="13321" max="13321" width="10.42578125" style="2" customWidth="1"/>
    <col min="13322" max="13568" width="9.140625" style="2"/>
    <col min="13569" max="13569" width="15.42578125" style="2" bestFit="1" customWidth="1"/>
    <col min="13570" max="13570" width="24.85546875" style="2" customWidth="1"/>
    <col min="13571" max="13571" width="11.140625" style="2" customWidth="1"/>
    <col min="13572" max="13572" width="9.140625" style="2"/>
    <col min="13573" max="13574" width="10.85546875" style="2" customWidth="1"/>
    <col min="13575" max="13576" width="9.140625" style="2"/>
    <col min="13577" max="13577" width="10.42578125" style="2" customWidth="1"/>
    <col min="13578" max="13824" width="9.140625" style="2"/>
    <col min="13825" max="13825" width="15.42578125" style="2" bestFit="1" customWidth="1"/>
    <col min="13826" max="13826" width="24.85546875" style="2" customWidth="1"/>
    <col min="13827" max="13827" width="11.140625" style="2" customWidth="1"/>
    <col min="13828" max="13828" width="9.140625" style="2"/>
    <col min="13829" max="13830" width="10.85546875" style="2" customWidth="1"/>
    <col min="13831" max="13832" width="9.140625" style="2"/>
    <col min="13833" max="13833" width="10.42578125" style="2" customWidth="1"/>
    <col min="13834" max="14080" width="9.140625" style="2"/>
    <col min="14081" max="14081" width="15.42578125" style="2" bestFit="1" customWidth="1"/>
    <col min="14082" max="14082" width="24.85546875" style="2" customWidth="1"/>
    <col min="14083" max="14083" width="11.140625" style="2" customWidth="1"/>
    <col min="14084" max="14084" width="9.140625" style="2"/>
    <col min="14085" max="14086" width="10.85546875" style="2" customWidth="1"/>
    <col min="14087" max="14088" width="9.140625" style="2"/>
    <col min="14089" max="14089" width="10.42578125" style="2" customWidth="1"/>
    <col min="14090" max="14336" width="9.140625" style="2"/>
    <col min="14337" max="14337" width="15.42578125" style="2" bestFit="1" customWidth="1"/>
    <col min="14338" max="14338" width="24.85546875" style="2" customWidth="1"/>
    <col min="14339" max="14339" width="11.140625" style="2" customWidth="1"/>
    <col min="14340" max="14340" width="9.140625" style="2"/>
    <col min="14341" max="14342" width="10.85546875" style="2" customWidth="1"/>
    <col min="14343" max="14344" width="9.140625" style="2"/>
    <col min="14345" max="14345" width="10.42578125" style="2" customWidth="1"/>
    <col min="14346" max="14592" width="9.140625" style="2"/>
    <col min="14593" max="14593" width="15.42578125" style="2" bestFit="1" customWidth="1"/>
    <col min="14594" max="14594" width="24.85546875" style="2" customWidth="1"/>
    <col min="14595" max="14595" width="11.140625" style="2" customWidth="1"/>
    <col min="14596" max="14596" width="9.140625" style="2"/>
    <col min="14597" max="14598" width="10.85546875" style="2" customWidth="1"/>
    <col min="14599" max="14600" width="9.140625" style="2"/>
    <col min="14601" max="14601" width="10.42578125" style="2" customWidth="1"/>
    <col min="14602" max="14848" width="9.140625" style="2"/>
    <col min="14849" max="14849" width="15.42578125" style="2" bestFit="1" customWidth="1"/>
    <col min="14850" max="14850" width="24.85546875" style="2" customWidth="1"/>
    <col min="14851" max="14851" width="11.140625" style="2" customWidth="1"/>
    <col min="14852" max="14852" width="9.140625" style="2"/>
    <col min="14853" max="14854" width="10.85546875" style="2" customWidth="1"/>
    <col min="14855" max="14856" width="9.140625" style="2"/>
    <col min="14857" max="14857" width="10.42578125" style="2" customWidth="1"/>
    <col min="14858" max="15104" width="9.140625" style="2"/>
    <col min="15105" max="15105" width="15.42578125" style="2" bestFit="1" customWidth="1"/>
    <col min="15106" max="15106" width="24.85546875" style="2" customWidth="1"/>
    <col min="15107" max="15107" width="11.140625" style="2" customWidth="1"/>
    <col min="15108" max="15108" width="9.140625" style="2"/>
    <col min="15109" max="15110" width="10.85546875" style="2" customWidth="1"/>
    <col min="15111" max="15112" width="9.140625" style="2"/>
    <col min="15113" max="15113" width="10.42578125" style="2" customWidth="1"/>
    <col min="15114" max="15360" width="9.140625" style="2"/>
    <col min="15361" max="15361" width="15.42578125" style="2" bestFit="1" customWidth="1"/>
    <col min="15362" max="15362" width="24.85546875" style="2" customWidth="1"/>
    <col min="15363" max="15363" width="11.140625" style="2" customWidth="1"/>
    <col min="15364" max="15364" width="9.140625" style="2"/>
    <col min="15365" max="15366" width="10.85546875" style="2" customWidth="1"/>
    <col min="15367" max="15368" width="9.140625" style="2"/>
    <col min="15369" max="15369" width="10.42578125" style="2" customWidth="1"/>
    <col min="15370" max="15616" width="9.140625" style="2"/>
    <col min="15617" max="15617" width="15.42578125" style="2" bestFit="1" customWidth="1"/>
    <col min="15618" max="15618" width="24.85546875" style="2" customWidth="1"/>
    <col min="15619" max="15619" width="11.140625" style="2" customWidth="1"/>
    <col min="15620" max="15620" width="9.140625" style="2"/>
    <col min="15621" max="15622" width="10.85546875" style="2" customWidth="1"/>
    <col min="15623" max="15624" width="9.140625" style="2"/>
    <col min="15625" max="15625" width="10.42578125" style="2" customWidth="1"/>
    <col min="15626" max="15872" width="9.140625" style="2"/>
    <col min="15873" max="15873" width="15.42578125" style="2" bestFit="1" customWidth="1"/>
    <col min="15874" max="15874" width="24.85546875" style="2" customWidth="1"/>
    <col min="15875" max="15875" width="11.140625" style="2" customWidth="1"/>
    <col min="15876" max="15876" width="9.140625" style="2"/>
    <col min="15877" max="15878" width="10.85546875" style="2" customWidth="1"/>
    <col min="15879" max="15880" width="9.140625" style="2"/>
    <col min="15881" max="15881" width="10.42578125" style="2" customWidth="1"/>
    <col min="15882" max="16128" width="9.140625" style="2"/>
    <col min="16129" max="16129" width="15.42578125" style="2" bestFit="1" customWidth="1"/>
    <col min="16130" max="16130" width="24.85546875" style="2" customWidth="1"/>
    <col min="16131" max="16131" width="11.140625" style="2" customWidth="1"/>
    <col min="16132" max="16132" width="9.140625" style="2"/>
    <col min="16133" max="16134" width="10.85546875" style="2" customWidth="1"/>
    <col min="16135" max="16136" width="9.140625" style="2"/>
    <col min="16137" max="16137" width="10.42578125" style="2" customWidth="1"/>
    <col min="16138" max="16384" width="9.140625" style="2"/>
  </cols>
  <sheetData>
    <row r="1" spans="1:11" ht="33" x14ac:dyDescent="0.45">
      <c r="A1" s="58" t="s">
        <v>52</v>
      </c>
    </row>
    <row r="2" spans="1:11" ht="18" customHeight="1" x14ac:dyDescent="0.25">
      <c r="A2" s="105" t="s">
        <v>53</v>
      </c>
      <c r="B2" s="105"/>
      <c r="C2" s="105"/>
      <c r="D2" s="105"/>
      <c r="E2" s="105"/>
    </row>
    <row r="3" spans="1:11" ht="18" customHeight="1" x14ac:dyDescent="0.25">
      <c r="A3" s="105"/>
      <c r="B3" s="105"/>
      <c r="C3" s="105"/>
      <c r="D3" s="105"/>
      <c r="E3" s="105"/>
    </row>
    <row r="4" spans="1:11" ht="18" customHeight="1" x14ac:dyDescent="0.25">
      <c r="A4" s="105"/>
      <c r="B4" s="105"/>
      <c r="C4" s="105"/>
      <c r="D4" s="105"/>
      <c r="E4" s="105"/>
    </row>
    <row r="5" spans="1:11" ht="18" x14ac:dyDescent="0.25">
      <c r="A5" s="106" t="s">
        <v>19</v>
      </c>
      <c r="B5" s="106"/>
      <c r="C5" s="106"/>
      <c r="D5" s="106"/>
      <c r="E5" s="106"/>
    </row>
    <row r="6" spans="1:11" ht="18" x14ac:dyDescent="0.25">
      <c r="A6" s="106" t="s">
        <v>20</v>
      </c>
      <c r="B6" s="106"/>
      <c r="C6" s="106"/>
      <c r="D6" s="106"/>
      <c r="E6" s="106"/>
    </row>
    <row r="7" spans="1:11" ht="18" x14ac:dyDescent="0.25">
      <c r="A7" s="106" t="s">
        <v>21</v>
      </c>
      <c r="B7" s="106"/>
      <c r="C7" s="106"/>
      <c r="D7" s="106"/>
      <c r="E7" s="106"/>
    </row>
    <row r="8" spans="1:11" ht="18" x14ac:dyDescent="0.25">
      <c r="A8" s="106" t="s">
        <v>54</v>
      </c>
      <c r="B8" s="106"/>
      <c r="C8" s="106"/>
      <c r="D8" s="106"/>
      <c r="E8" s="106"/>
    </row>
    <row r="10" spans="1:11" ht="48" thickBot="1" x14ac:dyDescent="0.3">
      <c r="A10" s="23" t="s">
        <v>10</v>
      </c>
      <c r="B10" s="24" t="s">
        <v>11</v>
      </c>
      <c r="C10" s="24" t="s">
        <v>12</v>
      </c>
      <c r="D10" s="24" t="s">
        <v>13</v>
      </c>
      <c r="E10" s="24" t="s">
        <v>14</v>
      </c>
      <c r="F10" s="24" t="s">
        <v>55</v>
      </c>
      <c r="G10" s="38" t="s">
        <v>27</v>
      </c>
      <c r="H10" s="13" t="s">
        <v>25</v>
      </c>
      <c r="I10" s="39" t="s">
        <v>28</v>
      </c>
    </row>
    <row r="11" spans="1:11" ht="15.75" thickBot="1" x14ac:dyDescent="0.3">
      <c r="A11" s="59" t="s">
        <v>22</v>
      </c>
      <c r="B11" s="37">
        <v>300</v>
      </c>
      <c r="C11" s="27">
        <f>B11*0.05</f>
        <v>15</v>
      </c>
      <c r="D11" s="28">
        <f>'Pre-work'!$D$9</f>
        <v>0</v>
      </c>
      <c r="E11" s="28">
        <f>C11*D11</f>
        <v>0</v>
      </c>
      <c r="F11" s="60">
        <v>5</v>
      </c>
      <c r="G11" s="50">
        <v>1</v>
      </c>
      <c r="H11" s="50">
        <v>0.49</v>
      </c>
      <c r="I11" s="50">
        <f>((B11*G11)+(B11*H11))*F11</f>
        <v>2235</v>
      </c>
    </row>
    <row r="12" spans="1:11" ht="15.75" thickBot="1" x14ac:dyDescent="0.3">
      <c r="A12" s="59" t="s">
        <v>23</v>
      </c>
      <c r="B12" s="37">
        <v>100</v>
      </c>
      <c r="C12" s="27">
        <f>B12*0.05</f>
        <v>5</v>
      </c>
      <c r="D12" s="28">
        <f>'Pre-work'!$D$9</f>
        <v>0</v>
      </c>
      <c r="E12" s="28">
        <f>C12*D12</f>
        <v>0</v>
      </c>
      <c r="F12" s="60">
        <v>5</v>
      </c>
      <c r="G12" s="50">
        <v>1</v>
      </c>
      <c r="H12" s="50">
        <v>0.49</v>
      </c>
      <c r="I12" s="50">
        <f>((B12*G12)+(B12*H12))*F12</f>
        <v>745</v>
      </c>
    </row>
    <row r="13" spans="1:11" ht="15.75" thickBot="1" x14ac:dyDescent="0.3">
      <c r="A13" s="59" t="s">
        <v>24</v>
      </c>
      <c r="B13" s="37">
        <v>150</v>
      </c>
      <c r="C13" s="27">
        <f>B13*0.05</f>
        <v>7.5</v>
      </c>
      <c r="D13" s="28">
        <f>'Pre-work'!$D$9</f>
        <v>0</v>
      </c>
      <c r="E13" s="28">
        <f>C13*D13</f>
        <v>0</v>
      </c>
      <c r="F13" s="60">
        <v>5</v>
      </c>
      <c r="G13" s="50">
        <v>1</v>
      </c>
      <c r="H13" s="50">
        <v>0.49</v>
      </c>
      <c r="I13" s="52">
        <f>((B13*G13)+(B13*H13))*F13</f>
        <v>1117.5</v>
      </c>
      <c r="K13" s="53" t="s">
        <v>51</v>
      </c>
    </row>
    <row r="14" spans="1:11" s="8" customFormat="1" x14ac:dyDescent="0.25">
      <c r="C14" s="8">
        <f>SUM(C11:C13)</f>
        <v>27.5</v>
      </c>
      <c r="E14" s="61">
        <f>SUM(E11:E13)</f>
        <v>0</v>
      </c>
      <c r="I14" s="44">
        <f>SUM(I11:I13)</f>
        <v>4097.5</v>
      </c>
      <c r="K14" s="44">
        <f>I14/C14</f>
        <v>149</v>
      </c>
    </row>
  </sheetData>
  <mergeCells count="5">
    <mergeCell ref="A2:E4"/>
    <mergeCell ref="A5:E5"/>
    <mergeCell ref="A6:E6"/>
    <mergeCell ref="A7:E7"/>
    <mergeCell ref="A8:E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12" sqref="J12"/>
    </sheetView>
  </sheetViews>
  <sheetFormatPr defaultRowHeight="15" x14ac:dyDescent="0.25"/>
  <cols>
    <col min="1" max="1" width="24.5703125" style="2" customWidth="1"/>
    <col min="2" max="2" width="12.140625" style="2" customWidth="1"/>
    <col min="3" max="3" width="11.85546875" style="2" customWidth="1"/>
    <col min="4" max="4" width="10.7109375" style="2" customWidth="1"/>
    <col min="5" max="5" width="10.28515625" style="2" customWidth="1"/>
    <col min="6" max="7" width="9.140625" style="2"/>
    <col min="8" max="8" width="11" style="2" customWidth="1"/>
    <col min="9" max="9" width="9.140625" style="2"/>
    <col min="10" max="10" width="12.140625" style="2" customWidth="1"/>
    <col min="11" max="256" width="9.140625" style="2"/>
    <col min="257" max="257" width="23.28515625" style="2" bestFit="1" customWidth="1"/>
    <col min="258" max="258" width="12.140625" style="2" customWidth="1"/>
    <col min="259" max="259" width="11.85546875" style="2" customWidth="1"/>
    <col min="260" max="260" width="10.7109375" style="2" customWidth="1"/>
    <col min="261" max="261" width="10.28515625" style="2" customWidth="1"/>
    <col min="262" max="263" width="9.140625" style="2"/>
    <col min="264" max="264" width="11" style="2" customWidth="1"/>
    <col min="265" max="512" width="9.140625" style="2"/>
    <col min="513" max="513" width="23.28515625" style="2" bestFit="1" customWidth="1"/>
    <col min="514" max="514" width="12.140625" style="2" customWidth="1"/>
    <col min="515" max="515" width="11.85546875" style="2" customWidth="1"/>
    <col min="516" max="516" width="10.7109375" style="2" customWidth="1"/>
    <col min="517" max="517" width="10.28515625" style="2" customWidth="1"/>
    <col min="518" max="519" width="9.140625" style="2"/>
    <col min="520" max="520" width="11" style="2" customWidth="1"/>
    <col min="521" max="768" width="9.140625" style="2"/>
    <col min="769" max="769" width="23.28515625" style="2" bestFit="1" customWidth="1"/>
    <col min="770" max="770" width="12.140625" style="2" customWidth="1"/>
    <col min="771" max="771" width="11.85546875" style="2" customWidth="1"/>
    <col min="772" max="772" width="10.7109375" style="2" customWidth="1"/>
    <col min="773" max="773" width="10.28515625" style="2" customWidth="1"/>
    <col min="774" max="775" width="9.140625" style="2"/>
    <col min="776" max="776" width="11" style="2" customWidth="1"/>
    <col min="777" max="1024" width="9.140625" style="2"/>
    <col min="1025" max="1025" width="23.28515625" style="2" bestFit="1" customWidth="1"/>
    <col min="1026" max="1026" width="12.140625" style="2" customWidth="1"/>
    <col min="1027" max="1027" width="11.85546875" style="2" customWidth="1"/>
    <col min="1028" max="1028" width="10.7109375" style="2" customWidth="1"/>
    <col min="1029" max="1029" width="10.28515625" style="2" customWidth="1"/>
    <col min="1030" max="1031" width="9.140625" style="2"/>
    <col min="1032" max="1032" width="11" style="2" customWidth="1"/>
    <col min="1033" max="1280" width="9.140625" style="2"/>
    <col min="1281" max="1281" width="23.28515625" style="2" bestFit="1" customWidth="1"/>
    <col min="1282" max="1282" width="12.140625" style="2" customWidth="1"/>
    <col min="1283" max="1283" width="11.85546875" style="2" customWidth="1"/>
    <col min="1284" max="1284" width="10.7109375" style="2" customWidth="1"/>
    <col min="1285" max="1285" width="10.28515625" style="2" customWidth="1"/>
    <col min="1286" max="1287" width="9.140625" style="2"/>
    <col min="1288" max="1288" width="11" style="2" customWidth="1"/>
    <col min="1289" max="1536" width="9.140625" style="2"/>
    <col min="1537" max="1537" width="23.28515625" style="2" bestFit="1" customWidth="1"/>
    <col min="1538" max="1538" width="12.140625" style="2" customWidth="1"/>
    <col min="1539" max="1539" width="11.85546875" style="2" customWidth="1"/>
    <col min="1540" max="1540" width="10.7109375" style="2" customWidth="1"/>
    <col min="1541" max="1541" width="10.28515625" style="2" customWidth="1"/>
    <col min="1542" max="1543" width="9.140625" style="2"/>
    <col min="1544" max="1544" width="11" style="2" customWidth="1"/>
    <col min="1545" max="1792" width="9.140625" style="2"/>
    <col min="1793" max="1793" width="23.28515625" style="2" bestFit="1" customWidth="1"/>
    <col min="1794" max="1794" width="12.140625" style="2" customWidth="1"/>
    <col min="1795" max="1795" width="11.85546875" style="2" customWidth="1"/>
    <col min="1796" max="1796" width="10.7109375" style="2" customWidth="1"/>
    <col min="1797" max="1797" width="10.28515625" style="2" customWidth="1"/>
    <col min="1798" max="1799" width="9.140625" style="2"/>
    <col min="1800" max="1800" width="11" style="2" customWidth="1"/>
    <col min="1801" max="2048" width="9.140625" style="2"/>
    <col min="2049" max="2049" width="23.28515625" style="2" bestFit="1" customWidth="1"/>
    <col min="2050" max="2050" width="12.140625" style="2" customWidth="1"/>
    <col min="2051" max="2051" width="11.85546875" style="2" customWidth="1"/>
    <col min="2052" max="2052" width="10.7109375" style="2" customWidth="1"/>
    <col min="2053" max="2053" width="10.28515625" style="2" customWidth="1"/>
    <col min="2054" max="2055" width="9.140625" style="2"/>
    <col min="2056" max="2056" width="11" style="2" customWidth="1"/>
    <col min="2057" max="2304" width="9.140625" style="2"/>
    <col min="2305" max="2305" width="23.28515625" style="2" bestFit="1" customWidth="1"/>
    <col min="2306" max="2306" width="12.140625" style="2" customWidth="1"/>
    <col min="2307" max="2307" width="11.85546875" style="2" customWidth="1"/>
    <col min="2308" max="2308" width="10.7109375" style="2" customWidth="1"/>
    <col min="2309" max="2309" width="10.28515625" style="2" customWidth="1"/>
    <col min="2310" max="2311" width="9.140625" style="2"/>
    <col min="2312" max="2312" width="11" style="2" customWidth="1"/>
    <col min="2313" max="2560" width="9.140625" style="2"/>
    <col min="2561" max="2561" width="23.28515625" style="2" bestFit="1" customWidth="1"/>
    <col min="2562" max="2562" width="12.140625" style="2" customWidth="1"/>
    <col min="2563" max="2563" width="11.85546875" style="2" customWidth="1"/>
    <col min="2564" max="2564" width="10.7109375" style="2" customWidth="1"/>
    <col min="2565" max="2565" width="10.28515625" style="2" customWidth="1"/>
    <col min="2566" max="2567" width="9.140625" style="2"/>
    <col min="2568" max="2568" width="11" style="2" customWidth="1"/>
    <col min="2569" max="2816" width="9.140625" style="2"/>
    <col min="2817" max="2817" width="23.28515625" style="2" bestFit="1" customWidth="1"/>
    <col min="2818" max="2818" width="12.140625" style="2" customWidth="1"/>
    <col min="2819" max="2819" width="11.85546875" style="2" customWidth="1"/>
    <col min="2820" max="2820" width="10.7109375" style="2" customWidth="1"/>
    <col min="2821" max="2821" width="10.28515625" style="2" customWidth="1"/>
    <col min="2822" max="2823" width="9.140625" style="2"/>
    <col min="2824" max="2824" width="11" style="2" customWidth="1"/>
    <col min="2825" max="3072" width="9.140625" style="2"/>
    <col min="3073" max="3073" width="23.28515625" style="2" bestFit="1" customWidth="1"/>
    <col min="3074" max="3074" width="12.140625" style="2" customWidth="1"/>
    <col min="3075" max="3075" width="11.85546875" style="2" customWidth="1"/>
    <col min="3076" max="3076" width="10.7109375" style="2" customWidth="1"/>
    <col min="3077" max="3077" width="10.28515625" style="2" customWidth="1"/>
    <col min="3078" max="3079" width="9.140625" style="2"/>
    <col min="3080" max="3080" width="11" style="2" customWidth="1"/>
    <col min="3081" max="3328" width="9.140625" style="2"/>
    <col min="3329" max="3329" width="23.28515625" style="2" bestFit="1" customWidth="1"/>
    <col min="3330" max="3330" width="12.140625" style="2" customWidth="1"/>
    <col min="3331" max="3331" width="11.85546875" style="2" customWidth="1"/>
    <col min="3332" max="3332" width="10.7109375" style="2" customWidth="1"/>
    <col min="3333" max="3333" width="10.28515625" style="2" customWidth="1"/>
    <col min="3334" max="3335" width="9.140625" style="2"/>
    <col min="3336" max="3336" width="11" style="2" customWidth="1"/>
    <col min="3337" max="3584" width="9.140625" style="2"/>
    <col min="3585" max="3585" width="23.28515625" style="2" bestFit="1" customWidth="1"/>
    <col min="3586" max="3586" width="12.140625" style="2" customWidth="1"/>
    <col min="3587" max="3587" width="11.85546875" style="2" customWidth="1"/>
    <col min="3588" max="3588" width="10.7109375" style="2" customWidth="1"/>
    <col min="3589" max="3589" width="10.28515625" style="2" customWidth="1"/>
    <col min="3590" max="3591" width="9.140625" style="2"/>
    <col min="3592" max="3592" width="11" style="2" customWidth="1"/>
    <col min="3593" max="3840" width="9.140625" style="2"/>
    <col min="3841" max="3841" width="23.28515625" style="2" bestFit="1" customWidth="1"/>
    <col min="3842" max="3842" width="12.140625" style="2" customWidth="1"/>
    <col min="3843" max="3843" width="11.85546875" style="2" customWidth="1"/>
    <col min="3844" max="3844" width="10.7109375" style="2" customWidth="1"/>
    <col min="3845" max="3845" width="10.28515625" style="2" customWidth="1"/>
    <col min="3846" max="3847" width="9.140625" style="2"/>
    <col min="3848" max="3848" width="11" style="2" customWidth="1"/>
    <col min="3849" max="4096" width="9.140625" style="2"/>
    <col min="4097" max="4097" width="23.28515625" style="2" bestFit="1" customWidth="1"/>
    <col min="4098" max="4098" width="12.140625" style="2" customWidth="1"/>
    <col min="4099" max="4099" width="11.85546875" style="2" customWidth="1"/>
    <col min="4100" max="4100" width="10.7109375" style="2" customWidth="1"/>
    <col min="4101" max="4101" width="10.28515625" style="2" customWidth="1"/>
    <col min="4102" max="4103" width="9.140625" style="2"/>
    <col min="4104" max="4104" width="11" style="2" customWidth="1"/>
    <col min="4105" max="4352" width="9.140625" style="2"/>
    <col min="4353" max="4353" width="23.28515625" style="2" bestFit="1" customWidth="1"/>
    <col min="4354" max="4354" width="12.140625" style="2" customWidth="1"/>
    <col min="4355" max="4355" width="11.85546875" style="2" customWidth="1"/>
    <col min="4356" max="4356" width="10.7109375" style="2" customWidth="1"/>
    <col min="4357" max="4357" width="10.28515625" style="2" customWidth="1"/>
    <col min="4358" max="4359" width="9.140625" style="2"/>
    <col min="4360" max="4360" width="11" style="2" customWidth="1"/>
    <col min="4361" max="4608" width="9.140625" style="2"/>
    <col min="4609" max="4609" width="23.28515625" style="2" bestFit="1" customWidth="1"/>
    <col min="4610" max="4610" width="12.140625" style="2" customWidth="1"/>
    <col min="4611" max="4611" width="11.85546875" style="2" customWidth="1"/>
    <col min="4612" max="4612" width="10.7109375" style="2" customWidth="1"/>
    <col min="4613" max="4613" width="10.28515625" style="2" customWidth="1"/>
    <col min="4614" max="4615" width="9.140625" style="2"/>
    <col min="4616" max="4616" width="11" style="2" customWidth="1"/>
    <col min="4617" max="4864" width="9.140625" style="2"/>
    <col min="4865" max="4865" width="23.28515625" style="2" bestFit="1" customWidth="1"/>
    <col min="4866" max="4866" width="12.140625" style="2" customWidth="1"/>
    <col min="4867" max="4867" width="11.85546875" style="2" customWidth="1"/>
    <col min="4868" max="4868" width="10.7109375" style="2" customWidth="1"/>
    <col min="4869" max="4869" width="10.28515625" style="2" customWidth="1"/>
    <col min="4870" max="4871" width="9.140625" style="2"/>
    <col min="4872" max="4872" width="11" style="2" customWidth="1"/>
    <col min="4873" max="5120" width="9.140625" style="2"/>
    <col min="5121" max="5121" width="23.28515625" style="2" bestFit="1" customWidth="1"/>
    <col min="5122" max="5122" width="12.140625" style="2" customWidth="1"/>
    <col min="5123" max="5123" width="11.85546875" style="2" customWidth="1"/>
    <col min="5124" max="5124" width="10.7109375" style="2" customWidth="1"/>
    <col min="5125" max="5125" width="10.28515625" style="2" customWidth="1"/>
    <col min="5126" max="5127" width="9.140625" style="2"/>
    <col min="5128" max="5128" width="11" style="2" customWidth="1"/>
    <col min="5129" max="5376" width="9.140625" style="2"/>
    <col min="5377" max="5377" width="23.28515625" style="2" bestFit="1" customWidth="1"/>
    <col min="5378" max="5378" width="12.140625" style="2" customWidth="1"/>
    <col min="5379" max="5379" width="11.85546875" style="2" customWidth="1"/>
    <col min="5380" max="5380" width="10.7109375" style="2" customWidth="1"/>
    <col min="5381" max="5381" width="10.28515625" style="2" customWidth="1"/>
    <col min="5382" max="5383" width="9.140625" style="2"/>
    <col min="5384" max="5384" width="11" style="2" customWidth="1"/>
    <col min="5385" max="5632" width="9.140625" style="2"/>
    <col min="5633" max="5633" width="23.28515625" style="2" bestFit="1" customWidth="1"/>
    <col min="5634" max="5634" width="12.140625" style="2" customWidth="1"/>
    <col min="5635" max="5635" width="11.85546875" style="2" customWidth="1"/>
    <col min="5636" max="5636" width="10.7109375" style="2" customWidth="1"/>
    <col min="5637" max="5637" width="10.28515625" style="2" customWidth="1"/>
    <col min="5638" max="5639" width="9.140625" style="2"/>
    <col min="5640" max="5640" width="11" style="2" customWidth="1"/>
    <col min="5641" max="5888" width="9.140625" style="2"/>
    <col min="5889" max="5889" width="23.28515625" style="2" bestFit="1" customWidth="1"/>
    <col min="5890" max="5890" width="12.140625" style="2" customWidth="1"/>
    <col min="5891" max="5891" width="11.85546875" style="2" customWidth="1"/>
    <col min="5892" max="5892" width="10.7109375" style="2" customWidth="1"/>
    <col min="5893" max="5893" width="10.28515625" style="2" customWidth="1"/>
    <col min="5894" max="5895" width="9.140625" style="2"/>
    <col min="5896" max="5896" width="11" style="2" customWidth="1"/>
    <col min="5897" max="6144" width="9.140625" style="2"/>
    <col min="6145" max="6145" width="23.28515625" style="2" bestFit="1" customWidth="1"/>
    <col min="6146" max="6146" width="12.140625" style="2" customWidth="1"/>
    <col min="6147" max="6147" width="11.85546875" style="2" customWidth="1"/>
    <col min="6148" max="6148" width="10.7109375" style="2" customWidth="1"/>
    <col min="6149" max="6149" width="10.28515625" style="2" customWidth="1"/>
    <col min="6150" max="6151" width="9.140625" style="2"/>
    <col min="6152" max="6152" width="11" style="2" customWidth="1"/>
    <col min="6153" max="6400" width="9.140625" style="2"/>
    <col min="6401" max="6401" width="23.28515625" style="2" bestFit="1" customWidth="1"/>
    <col min="6402" max="6402" width="12.140625" style="2" customWidth="1"/>
    <col min="6403" max="6403" width="11.85546875" style="2" customWidth="1"/>
    <col min="6404" max="6404" width="10.7109375" style="2" customWidth="1"/>
    <col min="6405" max="6405" width="10.28515625" style="2" customWidth="1"/>
    <col min="6406" max="6407" width="9.140625" style="2"/>
    <col min="6408" max="6408" width="11" style="2" customWidth="1"/>
    <col min="6409" max="6656" width="9.140625" style="2"/>
    <col min="6657" max="6657" width="23.28515625" style="2" bestFit="1" customWidth="1"/>
    <col min="6658" max="6658" width="12.140625" style="2" customWidth="1"/>
    <col min="6659" max="6659" width="11.85546875" style="2" customWidth="1"/>
    <col min="6660" max="6660" width="10.7109375" style="2" customWidth="1"/>
    <col min="6661" max="6661" width="10.28515625" style="2" customWidth="1"/>
    <col min="6662" max="6663" width="9.140625" style="2"/>
    <col min="6664" max="6664" width="11" style="2" customWidth="1"/>
    <col min="6665" max="6912" width="9.140625" style="2"/>
    <col min="6913" max="6913" width="23.28515625" style="2" bestFit="1" customWidth="1"/>
    <col min="6914" max="6914" width="12.140625" style="2" customWidth="1"/>
    <col min="6915" max="6915" width="11.85546875" style="2" customWidth="1"/>
    <col min="6916" max="6916" width="10.7109375" style="2" customWidth="1"/>
    <col min="6917" max="6917" width="10.28515625" style="2" customWidth="1"/>
    <col min="6918" max="6919" width="9.140625" style="2"/>
    <col min="6920" max="6920" width="11" style="2" customWidth="1"/>
    <col min="6921" max="7168" width="9.140625" style="2"/>
    <col min="7169" max="7169" width="23.28515625" style="2" bestFit="1" customWidth="1"/>
    <col min="7170" max="7170" width="12.140625" style="2" customWidth="1"/>
    <col min="7171" max="7171" width="11.85546875" style="2" customWidth="1"/>
    <col min="7172" max="7172" width="10.7109375" style="2" customWidth="1"/>
    <col min="7173" max="7173" width="10.28515625" style="2" customWidth="1"/>
    <col min="7174" max="7175" width="9.140625" style="2"/>
    <col min="7176" max="7176" width="11" style="2" customWidth="1"/>
    <col min="7177" max="7424" width="9.140625" style="2"/>
    <col min="7425" max="7425" width="23.28515625" style="2" bestFit="1" customWidth="1"/>
    <col min="7426" max="7426" width="12.140625" style="2" customWidth="1"/>
    <col min="7427" max="7427" width="11.85546875" style="2" customWidth="1"/>
    <col min="7428" max="7428" width="10.7109375" style="2" customWidth="1"/>
    <col min="7429" max="7429" width="10.28515625" style="2" customWidth="1"/>
    <col min="7430" max="7431" width="9.140625" style="2"/>
    <col min="7432" max="7432" width="11" style="2" customWidth="1"/>
    <col min="7433" max="7680" width="9.140625" style="2"/>
    <col min="7681" max="7681" width="23.28515625" style="2" bestFit="1" customWidth="1"/>
    <col min="7682" max="7682" width="12.140625" style="2" customWidth="1"/>
    <col min="7683" max="7683" width="11.85546875" style="2" customWidth="1"/>
    <col min="7684" max="7684" width="10.7109375" style="2" customWidth="1"/>
    <col min="7685" max="7685" width="10.28515625" style="2" customWidth="1"/>
    <col min="7686" max="7687" width="9.140625" style="2"/>
    <col min="7688" max="7688" width="11" style="2" customWidth="1"/>
    <col min="7689" max="7936" width="9.140625" style="2"/>
    <col min="7937" max="7937" width="23.28515625" style="2" bestFit="1" customWidth="1"/>
    <col min="7938" max="7938" width="12.140625" style="2" customWidth="1"/>
    <col min="7939" max="7939" width="11.85546875" style="2" customWidth="1"/>
    <col min="7940" max="7940" width="10.7109375" style="2" customWidth="1"/>
    <col min="7941" max="7941" width="10.28515625" style="2" customWidth="1"/>
    <col min="7942" max="7943" width="9.140625" style="2"/>
    <col min="7944" max="7944" width="11" style="2" customWidth="1"/>
    <col min="7945" max="8192" width="9.140625" style="2"/>
    <col min="8193" max="8193" width="23.28515625" style="2" bestFit="1" customWidth="1"/>
    <col min="8194" max="8194" width="12.140625" style="2" customWidth="1"/>
    <col min="8195" max="8195" width="11.85546875" style="2" customWidth="1"/>
    <col min="8196" max="8196" width="10.7109375" style="2" customWidth="1"/>
    <col min="8197" max="8197" width="10.28515625" style="2" customWidth="1"/>
    <col min="8198" max="8199" width="9.140625" style="2"/>
    <col min="8200" max="8200" width="11" style="2" customWidth="1"/>
    <col min="8201" max="8448" width="9.140625" style="2"/>
    <col min="8449" max="8449" width="23.28515625" style="2" bestFit="1" customWidth="1"/>
    <col min="8450" max="8450" width="12.140625" style="2" customWidth="1"/>
    <col min="8451" max="8451" width="11.85546875" style="2" customWidth="1"/>
    <col min="8452" max="8452" width="10.7109375" style="2" customWidth="1"/>
    <col min="8453" max="8453" width="10.28515625" style="2" customWidth="1"/>
    <col min="8454" max="8455" width="9.140625" style="2"/>
    <col min="8456" max="8456" width="11" style="2" customWidth="1"/>
    <col min="8457" max="8704" width="9.140625" style="2"/>
    <col min="8705" max="8705" width="23.28515625" style="2" bestFit="1" customWidth="1"/>
    <col min="8706" max="8706" width="12.140625" style="2" customWidth="1"/>
    <col min="8707" max="8707" width="11.85546875" style="2" customWidth="1"/>
    <col min="8708" max="8708" width="10.7109375" style="2" customWidth="1"/>
    <col min="8709" max="8709" width="10.28515625" style="2" customWidth="1"/>
    <col min="8710" max="8711" width="9.140625" style="2"/>
    <col min="8712" max="8712" width="11" style="2" customWidth="1"/>
    <col min="8713" max="8960" width="9.140625" style="2"/>
    <col min="8961" max="8961" width="23.28515625" style="2" bestFit="1" customWidth="1"/>
    <col min="8962" max="8962" width="12.140625" style="2" customWidth="1"/>
    <col min="8963" max="8963" width="11.85546875" style="2" customWidth="1"/>
    <col min="8964" max="8964" width="10.7109375" style="2" customWidth="1"/>
    <col min="8965" max="8965" width="10.28515625" style="2" customWidth="1"/>
    <col min="8966" max="8967" width="9.140625" style="2"/>
    <col min="8968" max="8968" width="11" style="2" customWidth="1"/>
    <col min="8969" max="9216" width="9.140625" style="2"/>
    <col min="9217" max="9217" width="23.28515625" style="2" bestFit="1" customWidth="1"/>
    <col min="9218" max="9218" width="12.140625" style="2" customWidth="1"/>
    <col min="9219" max="9219" width="11.85546875" style="2" customWidth="1"/>
    <col min="9220" max="9220" width="10.7109375" style="2" customWidth="1"/>
    <col min="9221" max="9221" width="10.28515625" style="2" customWidth="1"/>
    <col min="9222" max="9223" width="9.140625" style="2"/>
    <col min="9224" max="9224" width="11" style="2" customWidth="1"/>
    <col min="9225" max="9472" width="9.140625" style="2"/>
    <col min="9473" max="9473" width="23.28515625" style="2" bestFit="1" customWidth="1"/>
    <col min="9474" max="9474" width="12.140625" style="2" customWidth="1"/>
    <col min="9475" max="9475" width="11.85546875" style="2" customWidth="1"/>
    <col min="9476" max="9476" width="10.7109375" style="2" customWidth="1"/>
    <col min="9477" max="9477" width="10.28515625" style="2" customWidth="1"/>
    <col min="9478" max="9479" width="9.140625" style="2"/>
    <col min="9480" max="9480" width="11" style="2" customWidth="1"/>
    <col min="9481" max="9728" width="9.140625" style="2"/>
    <col min="9729" max="9729" width="23.28515625" style="2" bestFit="1" customWidth="1"/>
    <col min="9730" max="9730" width="12.140625" style="2" customWidth="1"/>
    <col min="9731" max="9731" width="11.85546875" style="2" customWidth="1"/>
    <col min="9732" max="9732" width="10.7109375" style="2" customWidth="1"/>
    <col min="9733" max="9733" width="10.28515625" style="2" customWidth="1"/>
    <col min="9734" max="9735" width="9.140625" style="2"/>
    <col min="9736" max="9736" width="11" style="2" customWidth="1"/>
    <col min="9737" max="9984" width="9.140625" style="2"/>
    <col min="9985" max="9985" width="23.28515625" style="2" bestFit="1" customWidth="1"/>
    <col min="9986" max="9986" width="12.140625" style="2" customWidth="1"/>
    <col min="9987" max="9987" width="11.85546875" style="2" customWidth="1"/>
    <col min="9988" max="9988" width="10.7109375" style="2" customWidth="1"/>
    <col min="9989" max="9989" width="10.28515625" style="2" customWidth="1"/>
    <col min="9990" max="9991" width="9.140625" style="2"/>
    <col min="9992" max="9992" width="11" style="2" customWidth="1"/>
    <col min="9993" max="10240" width="9.140625" style="2"/>
    <col min="10241" max="10241" width="23.28515625" style="2" bestFit="1" customWidth="1"/>
    <col min="10242" max="10242" width="12.140625" style="2" customWidth="1"/>
    <col min="10243" max="10243" width="11.85546875" style="2" customWidth="1"/>
    <col min="10244" max="10244" width="10.7109375" style="2" customWidth="1"/>
    <col min="10245" max="10245" width="10.28515625" style="2" customWidth="1"/>
    <col min="10246" max="10247" width="9.140625" style="2"/>
    <col min="10248" max="10248" width="11" style="2" customWidth="1"/>
    <col min="10249" max="10496" width="9.140625" style="2"/>
    <col min="10497" max="10497" width="23.28515625" style="2" bestFit="1" customWidth="1"/>
    <col min="10498" max="10498" width="12.140625" style="2" customWidth="1"/>
    <col min="10499" max="10499" width="11.85546875" style="2" customWidth="1"/>
    <col min="10500" max="10500" width="10.7109375" style="2" customWidth="1"/>
    <col min="10501" max="10501" width="10.28515625" style="2" customWidth="1"/>
    <col min="10502" max="10503" width="9.140625" style="2"/>
    <col min="10504" max="10504" width="11" style="2" customWidth="1"/>
    <col min="10505" max="10752" width="9.140625" style="2"/>
    <col min="10753" max="10753" width="23.28515625" style="2" bestFit="1" customWidth="1"/>
    <col min="10754" max="10754" width="12.140625" style="2" customWidth="1"/>
    <col min="10755" max="10755" width="11.85546875" style="2" customWidth="1"/>
    <col min="10756" max="10756" width="10.7109375" style="2" customWidth="1"/>
    <col min="10757" max="10757" width="10.28515625" style="2" customWidth="1"/>
    <col min="10758" max="10759" width="9.140625" style="2"/>
    <col min="10760" max="10760" width="11" style="2" customWidth="1"/>
    <col min="10761" max="11008" width="9.140625" style="2"/>
    <col min="11009" max="11009" width="23.28515625" style="2" bestFit="1" customWidth="1"/>
    <col min="11010" max="11010" width="12.140625" style="2" customWidth="1"/>
    <col min="11011" max="11011" width="11.85546875" style="2" customWidth="1"/>
    <col min="11012" max="11012" width="10.7109375" style="2" customWidth="1"/>
    <col min="11013" max="11013" width="10.28515625" style="2" customWidth="1"/>
    <col min="11014" max="11015" width="9.140625" style="2"/>
    <col min="11016" max="11016" width="11" style="2" customWidth="1"/>
    <col min="11017" max="11264" width="9.140625" style="2"/>
    <col min="11265" max="11265" width="23.28515625" style="2" bestFit="1" customWidth="1"/>
    <col min="11266" max="11266" width="12.140625" style="2" customWidth="1"/>
    <col min="11267" max="11267" width="11.85546875" style="2" customWidth="1"/>
    <col min="11268" max="11268" width="10.7109375" style="2" customWidth="1"/>
    <col min="11269" max="11269" width="10.28515625" style="2" customWidth="1"/>
    <col min="11270" max="11271" width="9.140625" style="2"/>
    <col min="11272" max="11272" width="11" style="2" customWidth="1"/>
    <col min="11273" max="11520" width="9.140625" style="2"/>
    <col min="11521" max="11521" width="23.28515625" style="2" bestFit="1" customWidth="1"/>
    <col min="11522" max="11522" width="12.140625" style="2" customWidth="1"/>
    <col min="11523" max="11523" width="11.85546875" style="2" customWidth="1"/>
    <col min="11524" max="11524" width="10.7109375" style="2" customWidth="1"/>
    <col min="11525" max="11525" width="10.28515625" style="2" customWidth="1"/>
    <col min="11526" max="11527" width="9.140625" style="2"/>
    <col min="11528" max="11528" width="11" style="2" customWidth="1"/>
    <col min="11529" max="11776" width="9.140625" style="2"/>
    <col min="11777" max="11777" width="23.28515625" style="2" bestFit="1" customWidth="1"/>
    <col min="11778" max="11778" width="12.140625" style="2" customWidth="1"/>
    <col min="11779" max="11779" width="11.85546875" style="2" customWidth="1"/>
    <col min="11780" max="11780" width="10.7109375" style="2" customWidth="1"/>
    <col min="11781" max="11781" width="10.28515625" style="2" customWidth="1"/>
    <col min="11782" max="11783" width="9.140625" style="2"/>
    <col min="11784" max="11784" width="11" style="2" customWidth="1"/>
    <col min="11785" max="12032" width="9.140625" style="2"/>
    <col min="12033" max="12033" width="23.28515625" style="2" bestFit="1" customWidth="1"/>
    <col min="12034" max="12034" width="12.140625" style="2" customWidth="1"/>
    <col min="12035" max="12035" width="11.85546875" style="2" customWidth="1"/>
    <col min="12036" max="12036" width="10.7109375" style="2" customWidth="1"/>
    <col min="12037" max="12037" width="10.28515625" style="2" customWidth="1"/>
    <col min="12038" max="12039" width="9.140625" style="2"/>
    <col min="12040" max="12040" width="11" style="2" customWidth="1"/>
    <col min="12041" max="12288" width="9.140625" style="2"/>
    <col min="12289" max="12289" width="23.28515625" style="2" bestFit="1" customWidth="1"/>
    <col min="12290" max="12290" width="12.140625" style="2" customWidth="1"/>
    <col min="12291" max="12291" width="11.85546875" style="2" customWidth="1"/>
    <col min="12292" max="12292" width="10.7109375" style="2" customWidth="1"/>
    <col min="12293" max="12293" width="10.28515625" style="2" customWidth="1"/>
    <col min="12294" max="12295" width="9.140625" style="2"/>
    <col min="12296" max="12296" width="11" style="2" customWidth="1"/>
    <col min="12297" max="12544" width="9.140625" style="2"/>
    <col min="12545" max="12545" width="23.28515625" style="2" bestFit="1" customWidth="1"/>
    <col min="12546" max="12546" width="12.140625" style="2" customWidth="1"/>
    <col min="12547" max="12547" width="11.85546875" style="2" customWidth="1"/>
    <col min="12548" max="12548" width="10.7109375" style="2" customWidth="1"/>
    <col min="12549" max="12549" width="10.28515625" style="2" customWidth="1"/>
    <col min="12550" max="12551" width="9.140625" style="2"/>
    <col min="12552" max="12552" width="11" style="2" customWidth="1"/>
    <col min="12553" max="12800" width="9.140625" style="2"/>
    <col min="12801" max="12801" width="23.28515625" style="2" bestFit="1" customWidth="1"/>
    <col min="12802" max="12802" width="12.140625" style="2" customWidth="1"/>
    <col min="12803" max="12803" width="11.85546875" style="2" customWidth="1"/>
    <col min="12804" max="12804" width="10.7109375" style="2" customWidth="1"/>
    <col min="12805" max="12805" width="10.28515625" style="2" customWidth="1"/>
    <col min="12806" max="12807" width="9.140625" style="2"/>
    <col min="12808" max="12808" width="11" style="2" customWidth="1"/>
    <col min="12809" max="13056" width="9.140625" style="2"/>
    <col min="13057" max="13057" width="23.28515625" style="2" bestFit="1" customWidth="1"/>
    <col min="13058" max="13058" width="12.140625" style="2" customWidth="1"/>
    <col min="13059" max="13059" width="11.85546875" style="2" customWidth="1"/>
    <col min="13060" max="13060" width="10.7109375" style="2" customWidth="1"/>
    <col min="13061" max="13061" width="10.28515625" style="2" customWidth="1"/>
    <col min="13062" max="13063" width="9.140625" style="2"/>
    <col min="13064" max="13064" width="11" style="2" customWidth="1"/>
    <col min="13065" max="13312" width="9.140625" style="2"/>
    <col min="13313" max="13313" width="23.28515625" style="2" bestFit="1" customWidth="1"/>
    <col min="13314" max="13314" width="12.140625" style="2" customWidth="1"/>
    <col min="13315" max="13315" width="11.85546875" style="2" customWidth="1"/>
    <col min="13316" max="13316" width="10.7109375" style="2" customWidth="1"/>
    <col min="13317" max="13317" width="10.28515625" style="2" customWidth="1"/>
    <col min="13318" max="13319" width="9.140625" style="2"/>
    <col min="13320" max="13320" width="11" style="2" customWidth="1"/>
    <col min="13321" max="13568" width="9.140625" style="2"/>
    <col min="13569" max="13569" width="23.28515625" style="2" bestFit="1" customWidth="1"/>
    <col min="13570" max="13570" width="12.140625" style="2" customWidth="1"/>
    <col min="13571" max="13571" width="11.85546875" style="2" customWidth="1"/>
    <col min="13572" max="13572" width="10.7109375" style="2" customWidth="1"/>
    <col min="13573" max="13573" width="10.28515625" style="2" customWidth="1"/>
    <col min="13574" max="13575" width="9.140625" style="2"/>
    <col min="13576" max="13576" width="11" style="2" customWidth="1"/>
    <col min="13577" max="13824" width="9.140625" style="2"/>
    <col min="13825" max="13825" width="23.28515625" style="2" bestFit="1" customWidth="1"/>
    <col min="13826" max="13826" width="12.140625" style="2" customWidth="1"/>
    <col min="13827" max="13827" width="11.85546875" style="2" customWidth="1"/>
    <col min="13828" max="13828" width="10.7109375" style="2" customWidth="1"/>
    <col min="13829" max="13829" width="10.28515625" style="2" customWidth="1"/>
    <col min="13830" max="13831" width="9.140625" style="2"/>
    <col min="13832" max="13832" width="11" style="2" customWidth="1"/>
    <col min="13833" max="14080" width="9.140625" style="2"/>
    <col min="14081" max="14081" width="23.28515625" style="2" bestFit="1" customWidth="1"/>
    <col min="14082" max="14082" width="12.140625" style="2" customWidth="1"/>
    <col min="14083" max="14083" width="11.85546875" style="2" customWidth="1"/>
    <col min="14084" max="14084" width="10.7109375" style="2" customWidth="1"/>
    <col min="14085" max="14085" width="10.28515625" style="2" customWidth="1"/>
    <col min="14086" max="14087" width="9.140625" style="2"/>
    <col min="14088" max="14088" width="11" style="2" customWidth="1"/>
    <col min="14089" max="14336" width="9.140625" style="2"/>
    <col min="14337" max="14337" width="23.28515625" style="2" bestFit="1" customWidth="1"/>
    <col min="14338" max="14338" width="12.140625" style="2" customWidth="1"/>
    <col min="14339" max="14339" width="11.85546875" style="2" customWidth="1"/>
    <col min="14340" max="14340" width="10.7109375" style="2" customWidth="1"/>
    <col min="14341" max="14341" width="10.28515625" style="2" customWidth="1"/>
    <col min="14342" max="14343" width="9.140625" style="2"/>
    <col min="14344" max="14344" width="11" style="2" customWidth="1"/>
    <col min="14345" max="14592" width="9.140625" style="2"/>
    <col min="14593" max="14593" width="23.28515625" style="2" bestFit="1" customWidth="1"/>
    <col min="14594" max="14594" width="12.140625" style="2" customWidth="1"/>
    <col min="14595" max="14595" width="11.85546875" style="2" customWidth="1"/>
    <col min="14596" max="14596" width="10.7109375" style="2" customWidth="1"/>
    <col min="14597" max="14597" width="10.28515625" style="2" customWidth="1"/>
    <col min="14598" max="14599" width="9.140625" style="2"/>
    <col min="14600" max="14600" width="11" style="2" customWidth="1"/>
    <col min="14601" max="14848" width="9.140625" style="2"/>
    <col min="14849" max="14849" width="23.28515625" style="2" bestFit="1" customWidth="1"/>
    <col min="14850" max="14850" width="12.140625" style="2" customWidth="1"/>
    <col min="14851" max="14851" width="11.85546875" style="2" customWidth="1"/>
    <col min="14852" max="14852" width="10.7109375" style="2" customWidth="1"/>
    <col min="14853" max="14853" width="10.28515625" style="2" customWidth="1"/>
    <col min="14854" max="14855" width="9.140625" style="2"/>
    <col min="14856" max="14856" width="11" style="2" customWidth="1"/>
    <col min="14857" max="15104" width="9.140625" style="2"/>
    <col min="15105" max="15105" width="23.28515625" style="2" bestFit="1" customWidth="1"/>
    <col min="15106" max="15106" width="12.140625" style="2" customWidth="1"/>
    <col min="15107" max="15107" width="11.85546875" style="2" customWidth="1"/>
    <col min="15108" max="15108" width="10.7109375" style="2" customWidth="1"/>
    <col min="15109" max="15109" width="10.28515625" style="2" customWidth="1"/>
    <col min="15110" max="15111" width="9.140625" style="2"/>
    <col min="15112" max="15112" width="11" style="2" customWidth="1"/>
    <col min="15113" max="15360" width="9.140625" style="2"/>
    <col min="15361" max="15361" width="23.28515625" style="2" bestFit="1" customWidth="1"/>
    <col min="15362" max="15362" width="12.140625" style="2" customWidth="1"/>
    <col min="15363" max="15363" width="11.85546875" style="2" customWidth="1"/>
    <col min="15364" max="15364" width="10.7109375" style="2" customWidth="1"/>
    <col min="15365" max="15365" width="10.28515625" style="2" customWidth="1"/>
    <col min="15366" max="15367" width="9.140625" style="2"/>
    <col min="15368" max="15368" width="11" style="2" customWidth="1"/>
    <col min="15369" max="15616" width="9.140625" style="2"/>
    <col min="15617" max="15617" width="23.28515625" style="2" bestFit="1" customWidth="1"/>
    <col min="15618" max="15618" width="12.140625" style="2" customWidth="1"/>
    <col min="15619" max="15619" width="11.85546875" style="2" customWidth="1"/>
    <col min="15620" max="15620" width="10.7109375" style="2" customWidth="1"/>
    <col min="15621" max="15621" width="10.28515625" style="2" customWidth="1"/>
    <col min="15622" max="15623" width="9.140625" style="2"/>
    <col min="15624" max="15624" width="11" style="2" customWidth="1"/>
    <col min="15625" max="15872" width="9.140625" style="2"/>
    <col min="15873" max="15873" width="23.28515625" style="2" bestFit="1" customWidth="1"/>
    <col min="15874" max="15874" width="12.140625" style="2" customWidth="1"/>
    <col min="15875" max="15875" width="11.85546875" style="2" customWidth="1"/>
    <col min="15876" max="15876" width="10.7109375" style="2" customWidth="1"/>
    <col min="15877" max="15877" width="10.28515625" style="2" customWidth="1"/>
    <col min="15878" max="15879" width="9.140625" style="2"/>
    <col min="15880" max="15880" width="11" style="2" customWidth="1"/>
    <col min="15881" max="16128" width="9.140625" style="2"/>
    <col min="16129" max="16129" width="23.28515625" style="2" bestFit="1" customWidth="1"/>
    <col min="16130" max="16130" width="12.140625" style="2" customWidth="1"/>
    <col min="16131" max="16131" width="11.85546875" style="2" customWidth="1"/>
    <col min="16132" max="16132" width="10.7109375" style="2" customWidth="1"/>
    <col min="16133" max="16133" width="10.28515625" style="2" customWidth="1"/>
    <col min="16134" max="16135" width="9.140625" style="2"/>
    <col min="16136" max="16136" width="11" style="2" customWidth="1"/>
    <col min="16137" max="16384" width="9.140625" style="2"/>
  </cols>
  <sheetData>
    <row r="1" spans="1:10" ht="66.75" x14ac:dyDescent="0.85">
      <c r="A1" s="62" t="s">
        <v>56</v>
      </c>
    </row>
    <row r="2" spans="1:10" ht="18" x14ac:dyDescent="0.25">
      <c r="A2" s="48" t="s">
        <v>57</v>
      </c>
    </row>
    <row r="3" spans="1:10" ht="18" x14ac:dyDescent="0.25">
      <c r="A3" s="48" t="s">
        <v>58</v>
      </c>
    </row>
    <row r="7" spans="1:10" ht="63.75" thickBot="1" x14ac:dyDescent="0.3">
      <c r="A7" s="23" t="s">
        <v>10</v>
      </c>
      <c r="B7" s="24" t="s">
        <v>11</v>
      </c>
      <c r="C7" s="24" t="s">
        <v>12</v>
      </c>
      <c r="D7" s="24" t="s">
        <v>13</v>
      </c>
      <c r="E7" s="24" t="s">
        <v>14</v>
      </c>
      <c r="F7" s="38" t="s">
        <v>27</v>
      </c>
      <c r="G7" s="13" t="s">
        <v>25</v>
      </c>
      <c r="H7" s="39" t="s">
        <v>28</v>
      </c>
    </row>
    <row r="8" spans="1:10" ht="15.75" thickBot="1" x14ac:dyDescent="0.3">
      <c r="A8" s="51" t="s">
        <v>59</v>
      </c>
      <c r="B8" s="37">
        <v>5000</v>
      </c>
      <c r="C8" s="27">
        <f>B8*0.001</f>
        <v>5</v>
      </c>
      <c r="D8" s="28">
        <f>'Pre-work'!$D$9</f>
        <v>0</v>
      </c>
      <c r="E8" s="28">
        <f t="shared" ref="E8:E13" si="0">C8*D8</f>
        <v>0</v>
      </c>
      <c r="F8" s="28">
        <v>0</v>
      </c>
      <c r="G8" s="63">
        <v>0.25</v>
      </c>
      <c r="H8" s="28">
        <f>(B8*F8)+(B8*G8)</f>
        <v>1250</v>
      </c>
      <c r="J8" s="56">
        <f>H8/C8</f>
        <v>250</v>
      </c>
    </row>
    <row r="9" spans="1:10" ht="15.75" thickBot="1" x14ac:dyDescent="0.3">
      <c r="A9" s="51" t="s">
        <v>60</v>
      </c>
      <c r="B9" s="37">
        <v>5000</v>
      </c>
      <c r="C9" s="27">
        <f>B9*0.001</f>
        <v>5</v>
      </c>
      <c r="D9" s="28">
        <f>'Pre-work'!$D$9</f>
        <v>0</v>
      </c>
      <c r="E9" s="28">
        <f t="shared" si="0"/>
        <v>0</v>
      </c>
      <c r="F9" s="28">
        <v>0</v>
      </c>
      <c r="G9" s="63">
        <v>0.25</v>
      </c>
      <c r="H9" s="28">
        <f>(B9*F9)+(B9*G9)</f>
        <v>1250</v>
      </c>
      <c r="J9" s="56">
        <f t="shared" ref="J9:J13" si="1">H9/C9</f>
        <v>250</v>
      </c>
    </row>
    <row r="10" spans="1:10" ht="15.75" thickBot="1" x14ac:dyDescent="0.3">
      <c r="A10" s="51" t="s">
        <v>61</v>
      </c>
      <c r="B10" s="37">
        <v>5000</v>
      </c>
      <c r="C10" s="27">
        <f>B10*0.001</f>
        <v>5</v>
      </c>
      <c r="D10" s="28">
        <f>'Pre-work'!$D$9</f>
        <v>0</v>
      </c>
      <c r="E10" s="28">
        <f t="shared" si="0"/>
        <v>0</v>
      </c>
      <c r="F10" s="28">
        <v>0</v>
      </c>
      <c r="G10" s="63">
        <v>0.25</v>
      </c>
      <c r="H10" s="28">
        <f>(B10*F10)+(B10*G10)</f>
        <v>1250</v>
      </c>
      <c r="J10" s="56">
        <f t="shared" si="1"/>
        <v>250</v>
      </c>
    </row>
    <row r="11" spans="1:10" ht="15.75" customHeight="1" thickBot="1" x14ac:dyDescent="0.3">
      <c r="A11" s="64" t="s">
        <v>62</v>
      </c>
      <c r="B11" s="37">
        <v>5000</v>
      </c>
      <c r="C11" s="27">
        <f>B11*0.001</f>
        <v>5</v>
      </c>
      <c r="D11" s="28">
        <f>'Pre-work'!$D$9</f>
        <v>0</v>
      </c>
      <c r="E11" s="28">
        <f t="shared" si="0"/>
        <v>0</v>
      </c>
      <c r="F11" s="28">
        <v>0</v>
      </c>
      <c r="G11" s="63">
        <v>0.25</v>
      </c>
      <c r="H11" s="28">
        <f>(B11*F11)+(B11*G11)</f>
        <v>1250</v>
      </c>
      <c r="J11" s="56">
        <f t="shared" si="1"/>
        <v>250</v>
      </c>
    </row>
    <row r="12" spans="1:10" ht="15.75" thickBot="1" x14ac:dyDescent="0.3">
      <c r="A12" s="51" t="s">
        <v>17</v>
      </c>
      <c r="B12" s="37">
        <v>1000</v>
      </c>
      <c r="C12" s="27">
        <f>B12*0.001</f>
        <v>1</v>
      </c>
      <c r="D12" s="28">
        <f>'Pre-work'!$D$9</f>
        <v>0</v>
      </c>
      <c r="E12" s="28">
        <f t="shared" si="0"/>
        <v>0</v>
      </c>
      <c r="F12" s="28">
        <v>1</v>
      </c>
      <c r="G12" s="63">
        <v>0.49</v>
      </c>
      <c r="H12" s="28">
        <f>(B12*F12)+(B12*G12)</f>
        <v>1490</v>
      </c>
      <c r="I12" s="50"/>
      <c r="J12" s="56">
        <f t="shared" si="1"/>
        <v>1490</v>
      </c>
    </row>
    <row r="13" spans="1:10" ht="15.75" thickBot="1" x14ac:dyDescent="0.3">
      <c r="A13" s="64" t="s">
        <v>18</v>
      </c>
      <c r="B13" s="37">
        <v>40000</v>
      </c>
      <c r="C13" s="27">
        <f>B13*0.0002</f>
        <v>8</v>
      </c>
      <c r="D13" s="28">
        <f>'Pre-work'!$D$9</f>
        <v>0</v>
      </c>
      <c r="E13" s="28">
        <f t="shared" si="0"/>
        <v>0</v>
      </c>
      <c r="F13" s="28">
        <v>0</v>
      </c>
      <c r="G13" s="63">
        <v>0</v>
      </c>
      <c r="H13" s="28">
        <f>($B$13/10000)*500</f>
        <v>2000</v>
      </c>
      <c r="J13" s="56">
        <f t="shared" si="1"/>
        <v>250</v>
      </c>
    </row>
    <row r="14" spans="1:10" x14ac:dyDescent="0.25">
      <c r="B14" s="54"/>
      <c r="C14" s="55">
        <f>SUM(C8:C13)</f>
        <v>29</v>
      </c>
      <c r="E14" s="56">
        <f>SUM(E8:E13)</f>
        <v>0</v>
      </c>
      <c r="H14" s="57">
        <f>SUM(H8:H13)</f>
        <v>8490</v>
      </c>
      <c r="J14" s="86" t="s">
        <v>51</v>
      </c>
    </row>
    <row r="15" spans="1:10" x14ac:dyDescent="0.25">
      <c r="J15" s="57">
        <f>H14/C14</f>
        <v>292.75862068965517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H24" sqref="H24"/>
    </sheetView>
  </sheetViews>
  <sheetFormatPr defaultRowHeight="15" x14ac:dyDescent="0.25"/>
  <cols>
    <col min="1" max="1" width="24.7109375" style="8" customWidth="1"/>
    <col min="2" max="2" width="12.85546875" style="8" customWidth="1"/>
    <col min="3" max="3" width="20" style="8" customWidth="1"/>
    <col min="4" max="4" width="11.28515625" style="8" customWidth="1"/>
    <col min="5" max="5" width="10.140625" style="8" customWidth="1"/>
    <col min="6" max="6" width="8.85546875" style="8" customWidth="1"/>
    <col min="7" max="7" width="16.42578125" style="8" customWidth="1"/>
    <col min="8" max="9" width="9.140625" style="8"/>
    <col min="10" max="10" width="13.7109375" style="8" customWidth="1"/>
    <col min="11" max="11" width="34.140625" style="8" bestFit="1" customWidth="1"/>
    <col min="12" max="16384" width="9.140625" style="8"/>
  </cols>
  <sheetData>
    <row r="1" spans="1:10" ht="20.100000000000001" customHeight="1" x14ac:dyDescent="0.3">
      <c r="A1" s="96" t="s">
        <v>39</v>
      </c>
      <c r="B1" s="96"/>
      <c r="C1" s="96"/>
      <c r="D1" s="96"/>
      <c r="E1" s="96"/>
      <c r="F1" s="96"/>
      <c r="G1" s="96"/>
    </row>
    <row r="2" spans="1:10" ht="20.100000000000001" customHeight="1" x14ac:dyDescent="0.25">
      <c r="A2" s="40" t="s">
        <v>30</v>
      </c>
      <c r="B2" s="13"/>
      <c r="C2" s="13"/>
      <c r="D2" s="13"/>
      <c r="E2" s="13"/>
      <c r="F2" s="13"/>
      <c r="G2" s="13"/>
      <c r="H2" s="34"/>
      <c r="I2" s="34"/>
    </row>
    <row r="3" spans="1:10" ht="20.100000000000001" customHeight="1" x14ac:dyDescent="0.25">
      <c r="A3" s="40" t="s">
        <v>31</v>
      </c>
      <c r="B3" s="13"/>
      <c r="C3" s="13"/>
      <c r="D3" s="13"/>
      <c r="E3" s="13"/>
      <c r="F3" s="13"/>
      <c r="G3" s="13"/>
      <c r="H3" s="34"/>
      <c r="I3" s="34"/>
    </row>
    <row r="4" spans="1:10" ht="47.25" x14ac:dyDescent="0.25">
      <c r="A4" s="23" t="s">
        <v>10</v>
      </c>
      <c r="B4" s="24" t="s">
        <v>11</v>
      </c>
      <c r="C4" s="24" t="s">
        <v>12</v>
      </c>
      <c r="D4" s="24" t="s">
        <v>13</v>
      </c>
      <c r="E4" s="24" t="s">
        <v>14</v>
      </c>
      <c r="F4" s="24"/>
      <c r="G4" s="39" t="s">
        <v>28</v>
      </c>
    </row>
    <row r="5" spans="1:10" x14ac:dyDescent="0.25">
      <c r="A5" s="27" t="s">
        <v>15</v>
      </c>
      <c r="B5" s="65">
        <f>'Low Hanging Fruit'!B6</f>
        <v>100</v>
      </c>
      <c r="C5" s="65">
        <f>'Low Hanging Fruit'!C6</f>
        <v>20</v>
      </c>
      <c r="D5" s="28">
        <f>'Fall Pre-work'!$G$9</f>
        <v>400</v>
      </c>
      <c r="E5" s="28">
        <f>C5*D5</f>
        <v>8000</v>
      </c>
      <c r="F5" s="33"/>
      <c r="G5" s="42">
        <f>'Low Hanging Fruit'!J6</f>
        <v>149</v>
      </c>
    </row>
    <row r="6" spans="1:10" x14ac:dyDescent="0.25">
      <c r="A6" s="26" t="s">
        <v>16</v>
      </c>
      <c r="B6" s="65">
        <f>'Low Hanging Fruit'!B7</f>
        <v>100</v>
      </c>
      <c r="C6" s="65">
        <f>'Low Hanging Fruit'!C7</f>
        <v>20</v>
      </c>
      <c r="D6" s="28">
        <f>'Fall Pre-work'!$G$9</f>
        <v>400</v>
      </c>
      <c r="E6" s="28">
        <f t="shared" ref="E6:E16" si="0">C6*D6</f>
        <v>8000</v>
      </c>
      <c r="F6" s="33"/>
      <c r="G6" s="43">
        <f>'Low Hanging Fruit'!J7</f>
        <v>149</v>
      </c>
    </row>
    <row r="7" spans="1:10" x14ac:dyDescent="0.25">
      <c r="A7" s="26" t="s">
        <v>32</v>
      </c>
      <c r="B7" s="65">
        <f>'Low Hanging Fruit'!B8</f>
        <v>100</v>
      </c>
      <c r="C7" s="65">
        <f>'Low Hanging Fruit'!C8</f>
        <v>20</v>
      </c>
      <c r="D7" s="28">
        <f>'Fall Pre-work'!$G$9</f>
        <v>400</v>
      </c>
      <c r="E7" s="28">
        <f t="shared" si="0"/>
        <v>8000</v>
      </c>
      <c r="F7" s="33"/>
      <c r="G7" s="43">
        <f>'Low Hanging Fruit'!J8</f>
        <v>149</v>
      </c>
    </row>
    <row r="8" spans="1:10" x14ac:dyDescent="0.25">
      <c r="A8" s="26" t="s">
        <v>22</v>
      </c>
      <c r="B8" s="65">
        <f>'Golden Streets'!B11</f>
        <v>300</v>
      </c>
      <c r="C8" s="65">
        <f>'Golden Streets'!C11</f>
        <v>15</v>
      </c>
      <c r="D8" s="28">
        <f>'Fall Pre-work'!$G$9</f>
        <v>400</v>
      </c>
      <c r="E8" s="28">
        <f t="shared" si="0"/>
        <v>6000</v>
      </c>
      <c r="F8" s="33"/>
      <c r="G8" s="42">
        <f>'Golden Streets'!I11</f>
        <v>2235</v>
      </c>
    </row>
    <row r="9" spans="1:10" ht="15" customHeight="1" x14ac:dyDescent="0.25">
      <c r="A9" s="26" t="s">
        <v>23</v>
      </c>
      <c r="B9" s="65">
        <f>'Golden Streets'!B12</f>
        <v>100</v>
      </c>
      <c r="C9" s="65">
        <f>'Golden Streets'!C12</f>
        <v>5</v>
      </c>
      <c r="D9" s="28">
        <f>'Fall Pre-work'!$G$9</f>
        <v>400</v>
      </c>
      <c r="E9" s="28">
        <f t="shared" si="0"/>
        <v>2000</v>
      </c>
      <c r="F9" s="33"/>
      <c r="G9" s="43">
        <f>'Golden Streets'!I12</f>
        <v>745</v>
      </c>
    </row>
    <row r="10" spans="1:10" ht="15.75" customHeight="1" x14ac:dyDescent="0.25">
      <c r="A10" s="26" t="s">
        <v>24</v>
      </c>
      <c r="B10" s="65">
        <f>'Golden Streets'!B13</f>
        <v>150</v>
      </c>
      <c r="C10" s="65">
        <f>'Golden Streets'!C13</f>
        <v>7.5</v>
      </c>
      <c r="D10" s="28">
        <f>'Fall Pre-work'!$G$9</f>
        <v>400</v>
      </c>
      <c r="E10" s="28">
        <f t="shared" si="0"/>
        <v>3000</v>
      </c>
      <c r="F10" s="33"/>
      <c r="G10" s="43">
        <f>'Golden Streets'!I13</f>
        <v>1117.5</v>
      </c>
    </row>
    <row r="11" spans="1:10" x14ac:dyDescent="0.25">
      <c r="A11" s="26" t="s">
        <v>59</v>
      </c>
      <c r="B11" s="65">
        <f>'Direct Mail'!B8</f>
        <v>5000</v>
      </c>
      <c r="C11" s="65">
        <f>'Direct Mail'!C8</f>
        <v>5</v>
      </c>
      <c r="D11" s="28">
        <f>'Fall Pre-work'!$G$9</f>
        <v>400</v>
      </c>
      <c r="E11" s="28">
        <f t="shared" si="0"/>
        <v>2000</v>
      </c>
      <c r="F11" s="33"/>
      <c r="G11" s="42">
        <f>'Direct Mail'!H8</f>
        <v>1250</v>
      </c>
    </row>
    <row r="12" spans="1:10" x14ac:dyDescent="0.25">
      <c r="A12" s="26" t="s">
        <v>60</v>
      </c>
      <c r="B12" s="65">
        <f>'Direct Mail'!B9</f>
        <v>5000</v>
      </c>
      <c r="C12" s="65">
        <f>'Direct Mail'!C9</f>
        <v>5</v>
      </c>
      <c r="D12" s="28">
        <f>'Fall Pre-work'!$G$9</f>
        <v>400</v>
      </c>
      <c r="E12" s="28">
        <f t="shared" si="0"/>
        <v>2000</v>
      </c>
      <c r="F12" s="33"/>
      <c r="G12" s="43">
        <f>'Direct Mail'!H9</f>
        <v>1250</v>
      </c>
    </row>
    <row r="13" spans="1:10" x14ac:dyDescent="0.25">
      <c r="A13" s="26" t="s">
        <v>61</v>
      </c>
      <c r="B13" s="65">
        <f>'Direct Mail'!B10</f>
        <v>5000</v>
      </c>
      <c r="C13" s="65">
        <f>'Direct Mail'!C10</f>
        <v>5</v>
      </c>
      <c r="D13" s="28">
        <f>'Fall Pre-work'!$G$9</f>
        <v>400</v>
      </c>
      <c r="E13" s="28">
        <f t="shared" si="0"/>
        <v>2000</v>
      </c>
      <c r="F13" s="33"/>
      <c r="G13" s="43">
        <f>'Direct Mail'!H10</f>
        <v>1250</v>
      </c>
    </row>
    <row r="14" spans="1:10" x14ac:dyDescent="0.25">
      <c r="A14" s="66" t="s">
        <v>62</v>
      </c>
      <c r="B14" s="65">
        <f>'Direct Mail'!B11</f>
        <v>5000</v>
      </c>
      <c r="C14" s="65">
        <f>'Direct Mail'!C11</f>
        <v>5</v>
      </c>
      <c r="D14" s="28">
        <f>'Fall Pre-work'!$G$9</f>
        <v>400</v>
      </c>
      <c r="E14" s="28">
        <f t="shared" si="0"/>
        <v>2000</v>
      </c>
      <c r="F14" s="33"/>
      <c r="G14" s="43">
        <f>'Direct Mail'!H11</f>
        <v>1250</v>
      </c>
    </row>
    <row r="15" spans="1:10" x14ac:dyDescent="0.25">
      <c r="A15" s="26" t="s">
        <v>17</v>
      </c>
      <c r="B15" s="65">
        <f>'Direct Mail'!B12</f>
        <v>1000</v>
      </c>
      <c r="C15" s="65">
        <f>'Direct Mail'!C12</f>
        <v>1</v>
      </c>
      <c r="D15" s="28">
        <f>'Fall Pre-work'!$G$9</f>
        <v>400</v>
      </c>
      <c r="E15" s="28">
        <f t="shared" si="0"/>
        <v>400</v>
      </c>
      <c r="F15" s="33"/>
      <c r="G15" s="43">
        <f>'Direct Mail'!H12</f>
        <v>1490</v>
      </c>
    </row>
    <row r="16" spans="1:10" x14ac:dyDescent="0.25">
      <c r="A16" s="26" t="s">
        <v>18</v>
      </c>
      <c r="B16" s="65">
        <v>10000</v>
      </c>
      <c r="C16" s="65">
        <f>'Direct Mail'!C13</f>
        <v>8</v>
      </c>
      <c r="D16" s="28">
        <f>'Fall Pre-work'!$G$9</f>
        <v>400</v>
      </c>
      <c r="E16" s="28">
        <f t="shared" si="0"/>
        <v>3200</v>
      </c>
      <c r="F16" s="33"/>
      <c r="G16" s="43">
        <f>'Direct Mail'!H13</f>
        <v>2000</v>
      </c>
      <c r="J16" s="8" t="s">
        <v>64</v>
      </c>
    </row>
    <row r="17" spans="1:15" x14ac:dyDescent="0.25">
      <c r="A17" s="29" t="s">
        <v>63</v>
      </c>
      <c r="B17" s="30"/>
      <c r="C17" s="31">
        <f>SUM(C5:C16)</f>
        <v>116.5</v>
      </c>
      <c r="D17" s="32"/>
      <c r="E17" s="33">
        <f>SUM(E5:E16)</f>
        <v>46600</v>
      </c>
      <c r="F17" s="33"/>
      <c r="G17" s="44">
        <f>SUM(G5:G16)</f>
        <v>13034.5</v>
      </c>
      <c r="J17" s="44">
        <f>G17/C17</f>
        <v>111.88412017167381</v>
      </c>
    </row>
    <row r="18" spans="1:15" ht="18.75" x14ac:dyDescent="0.3">
      <c r="A18" s="19"/>
      <c r="B18" s="19"/>
      <c r="C18" s="19"/>
      <c r="D18" s="19"/>
      <c r="E18" s="19"/>
      <c r="F18" s="41"/>
      <c r="G18" s="19"/>
    </row>
    <row r="19" spans="1:15" ht="15.75" x14ac:dyDescent="0.25">
      <c r="A19" s="85" t="s">
        <v>72</v>
      </c>
      <c r="C19" s="10"/>
      <c r="D19" s="10"/>
      <c r="H19" s="11"/>
      <c r="J19" s="25"/>
      <c r="K19" s="9"/>
      <c r="L19" s="9"/>
      <c r="M19" s="9"/>
      <c r="N19" s="9"/>
      <c r="O19" s="9"/>
    </row>
    <row r="20" spans="1:15" x14ac:dyDescent="0.25">
      <c r="A20" s="9"/>
      <c r="C20" s="10"/>
      <c r="D20" s="10"/>
      <c r="J20" s="15"/>
    </row>
  </sheetData>
  <mergeCells count="1">
    <mergeCell ref="A1:G1"/>
  </mergeCells>
  <pageMargins left="0.25" right="0.25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Fall Pre-work</vt:lpstr>
      <vt:lpstr>Pre-work</vt:lpstr>
      <vt:lpstr>Monthly Goals</vt:lpstr>
      <vt:lpstr>Low Hanging Fruit</vt:lpstr>
      <vt:lpstr>Golden Streets</vt:lpstr>
      <vt:lpstr>Direct Mail</vt:lpstr>
      <vt:lpstr>Fall Campaigns</vt:lpstr>
      <vt:lpstr>'Monthly Goals'!Print_Area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Fitzpatrick</dc:creator>
  <cp:lastModifiedBy>Nicole Wise1</cp:lastModifiedBy>
  <cp:lastPrinted>2012-11-12T19:03:18Z</cp:lastPrinted>
  <dcterms:created xsi:type="dcterms:W3CDTF">2010-12-10T16:05:15Z</dcterms:created>
  <dcterms:modified xsi:type="dcterms:W3CDTF">2017-06-22T16:11:21Z</dcterms:modified>
</cp:coreProperties>
</file>